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-15" windowWidth="11805" windowHeight="6525" activeTab="1"/>
  </bookViews>
  <sheets>
    <sheet name="Приложение №  5 2014 год" sheetId="6" r:id="rId1"/>
    <sheet name="Приложение № 6 2014 год" sheetId="5" r:id="rId2"/>
    <sheet name="Приложение 5" sheetId="1" r:id="rId3"/>
    <sheet name="Припложение 4" sheetId="2" state="hidden" r:id="rId4"/>
    <sheet name="Источники" sheetId="3" r:id="rId5"/>
  </sheets>
  <definedNames>
    <definedName name="_col1" localSheetId="0">#REF!</definedName>
    <definedName name="_col1" localSheetId="1">#REF!</definedName>
    <definedName name="_col1">#REF!</definedName>
    <definedName name="_col10" localSheetId="0">#REF!</definedName>
    <definedName name="_col10" localSheetId="1">#REF!</definedName>
    <definedName name="_col10">#REF!</definedName>
    <definedName name="_col11" localSheetId="0">#REF!</definedName>
    <definedName name="_col11" localSheetId="1">#REF!</definedName>
    <definedName name="_col11">#REF!</definedName>
    <definedName name="_col12" localSheetId="0">#REF!</definedName>
    <definedName name="_col12" localSheetId="1">#REF!</definedName>
    <definedName name="_col12">#REF!</definedName>
    <definedName name="_col13" localSheetId="0">#REF!</definedName>
    <definedName name="_col13" localSheetId="1">#REF!</definedName>
    <definedName name="_col13">#REF!</definedName>
    <definedName name="_col14" localSheetId="0">#REF!</definedName>
    <definedName name="_col14" localSheetId="1">#REF!</definedName>
    <definedName name="_col14">#REF!</definedName>
    <definedName name="_col15" localSheetId="0">#REF!</definedName>
    <definedName name="_col15" localSheetId="1">#REF!</definedName>
    <definedName name="_col15">#REF!</definedName>
    <definedName name="_col16" localSheetId="0">#REF!</definedName>
    <definedName name="_col16" localSheetId="1">#REF!</definedName>
    <definedName name="_col16">#REF!</definedName>
    <definedName name="_col17" localSheetId="0">#REF!</definedName>
    <definedName name="_col17" localSheetId="1">#REF!</definedName>
    <definedName name="_col17">#REF!</definedName>
    <definedName name="_col18" localSheetId="0">#REF!</definedName>
    <definedName name="_col18" localSheetId="1">#REF!</definedName>
    <definedName name="_col18">#REF!</definedName>
    <definedName name="_col19" localSheetId="0">#REF!</definedName>
    <definedName name="_col19" localSheetId="1">#REF!</definedName>
    <definedName name="_col19">#REF!</definedName>
    <definedName name="_col2" localSheetId="0">#REF!</definedName>
    <definedName name="_col2" localSheetId="1">#REF!</definedName>
    <definedName name="_col2">#REF!</definedName>
    <definedName name="_col20" localSheetId="0">#REF!</definedName>
    <definedName name="_col20" localSheetId="1">#REF!</definedName>
    <definedName name="_col20">#REF!</definedName>
    <definedName name="_col21" localSheetId="0">#REF!</definedName>
    <definedName name="_col21" localSheetId="1">#REF!</definedName>
    <definedName name="_col21">#REF!</definedName>
    <definedName name="_col22" localSheetId="0">#REF!</definedName>
    <definedName name="_col22" localSheetId="1">#REF!</definedName>
    <definedName name="_col22">#REF!</definedName>
    <definedName name="_col23" localSheetId="0">#REF!</definedName>
    <definedName name="_col23" localSheetId="1">#REF!</definedName>
    <definedName name="_col23">#REF!</definedName>
    <definedName name="_col24" localSheetId="0">#REF!</definedName>
    <definedName name="_col24" localSheetId="1">#REF!</definedName>
    <definedName name="_col24">#REF!</definedName>
    <definedName name="_col25" localSheetId="0">#REF!</definedName>
    <definedName name="_col25" localSheetId="1">#REF!</definedName>
    <definedName name="_col25">#REF!</definedName>
    <definedName name="_col26" localSheetId="0">#REF!</definedName>
    <definedName name="_col26" localSheetId="1">#REF!</definedName>
    <definedName name="_col26">#REF!</definedName>
    <definedName name="_col27" localSheetId="0">#REF!</definedName>
    <definedName name="_col27" localSheetId="1">#REF!</definedName>
    <definedName name="_col27">#REF!</definedName>
    <definedName name="_col28" localSheetId="0">#REF!</definedName>
    <definedName name="_col28" localSheetId="1">#REF!</definedName>
    <definedName name="_col28">#REF!</definedName>
    <definedName name="_col29" localSheetId="0">#REF!</definedName>
    <definedName name="_col29" localSheetId="1">#REF!</definedName>
    <definedName name="_col29">#REF!</definedName>
    <definedName name="_col3" localSheetId="0">#REF!</definedName>
    <definedName name="_col3" localSheetId="1">#REF!</definedName>
    <definedName name="_col3">#REF!</definedName>
    <definedName name="_col4" localSheetId="0">#REF!</definedName>
    <definedName name="_col4" localSheetId="1">#REF!</definedName>
    <definedName name="_col4">#REF!</definedName>
    <definedName name="_col5" localSheetId="0">#REF!</definedName>
    <definedName name="_col5" localSheetId="1">#REF!</definedName>
    <definedName name="_col5">#REF!</definedName>
    <definedName name="_col6" localSheetId="0">#REF!</definedName>
    <definedName name="_col6" localSheetId="1">#REF!</definedName>
    <definedName name="_col6">#REF!</definedName>
    <definedName name="_col7" localSheetId="0">#REF!</definedName>
    <definedName name="_col7" localSheetId="1">#REF!</definedName>
    <definedName name="_col7">#REF!</definedName>
    <definedName name="_col8" localSheetId="0">#REF!</definedName>
    <definedName name="_col8" localSheetId="1">#REF!</definedName>
    <definedName name="_col8">#REF!</definedName>
    <definedName name="_col9" localSheetId="0">#REF!</definedName>
    <definedName name="_col9" localSheetId="1">#REF!</definedName>
    <definedName name="_col9">#REF!</definedName>
    <definedName name="_End1" localSheetId="0">#REF!</definedName>
    <definedName name="_End1" localSheetId="1">#REF!</definedName>
    <definedName name="_End1">#REF!</definedName>
    <definedName name="_End10" localSheetId="0">#REF!</definedName>
    <definedName name="_End10" localSheetId="1">#REF!</definedName>
    <definedName name="_End10">#REF!</definedName>
    <definedName name="_End2" localSheetId="0">#REF!</definedName>
    <definedName name="_End2" localSheetId="1">#REF!</definedName>
    <definedName name="_End2">#REF!</definedName>
    <definedName name="_End3" localSheetId="0">#REF!</definedName>
    <definedName name="_End3" localSheetId="1">#REF!</definedName>
    <definedName name="_End3">#REF!</definedName>
    <definedName name="_End4" localSheetId="0">#REF!</definedName>
    <definedName name="_End4" localSheetId="1">#REF!</definedName>
    <definedName name="_End4">#REF!</definedName>
    <definedName name="_End5" localSheetId="0">#REF!</definedName>
    <definedName name="_End5" localSheetId="1">#REF!</definedName>
    <definedName name="_End5">#REF!</definedName>
    <definedName name="_End6" localSheetId="0">#REF!</definedName>
    <definedName name="_End6" localSheetId="1">#REF!</definedName>
    <definedName name="_End6">#REF!</definedName>
    <definedName name="_End7" localSheetId="0">#REF!</definedName>
    <definedName name="_End7" localSheetId="1">#REF!</definedName>
    <definedName name="_End7">#REF!</definedName>
    <definedName name="_End8" localSheetId="0">#REF!</definedName>
    <definedName name="_End8" localSheetId="1">#REF!</definedName>
    <definedName name="_End8">#REF!</definedName>
    <definedName name="_End9" localSheetId="0">#REF!</definedName>
    <definedName name="_End9" localSheetId="1">#REF!</definedName>
    <definedName name="_End9">#REF!</definedName>
    <definedName name="budg_name" localSheetId="0">#REF!</definedName>
    <definedName name="budg_name" localSheetId="1">#REF!</definedName>
    <definedName name="budg_name">#REF!</definedName>
    <definedName name="cb_address" localSheetId="0">#REF!</definedName>
    <definedName name="cb_address" localSheetId="1">#REF!</definedName>
    <definedName name="cb_address">#REF!</definedName>
    <definedName name="cb_inn" localSheetId="0">#REF!</definedName>
    <definedName name="cb_inn" localSheetId="1">#REF!</definedName>
    <definedName name="cb_inn">#REF!</definedName>
    <definedName name="cb_kpp" localSheetId="0">#REF!</definedName>
    <definedName name="cb_kpp" localSheetId="1">#REF!</definedName>
    <definedName name="cb_kpp">#REF!</definedName>
    <definedName name="cb_name" localSheetId="0">#REF!</definedName>
    <definedName name="cb_name" localSheetId="1">#REF!</definedName>
    <definedName name="cb_name">#REF!</definedName>
    <definedName name="cb_ogrn" localSheetId="0">#REF!</definedName>
    <definedName name="cb_ogrn" localSheetId="1">#REF!</definedName>
    <definedName name="cb_ogrn">#REF!</definedName>
    <definedName name="chief" localSheetId="0">#REF!</definedName>
    <definedName name="chief" localSheetId="1">#REF!</definedName>
    <definedName name="chief">#REF!</definedName>
    <definedName name="chief_div" localSheetId="0">#REF!</definedName>
    <definedName name="chief_div" localSheetId="1">#REF!</definedName>
    <definedName name="chief_div">#REF!</definedName>
    <definedName name="chief_fin" localSheetId="0">#REF!</definedName>
    <definedName name="chief_fin" localSheetId="1">#REF!</definedName>
    <definedName name="chief_fin">#REF!</definedName>
    <definedName name="chief_OUR" localSheetId="0">#REF!</definedName>
    <definedName name="chief_OUR" localSheetId="1">#REF!</definedName>
    <definedName name="chief_OUR">#REF!</definedName>
    <definedName name="chief_post" localSheetId="0">#REF!</definedName>
    <definedName name="chief_post" localSheetId="1">#REF!</definedName>
    <definedName name="chief_post">#REF!</definedName>
    <definedName name="CHIEF_POST_OUR" localSheetId="0">#REF!</definedName>
    <definedName name="CHIEF_POST_OUR" localSheetId="1">#REF!</definedName>
    <definedName name="CHIEF_POST_OUR">#REF!</definedName>
    <definedName name="chief_soc_fio" localSheetId="0">#REF!</definedName>
    <definedName name="chief_soc_fio" localSheetId="1">#REF!</definedName>
    <definedName name="chief_soc_fio">#REF!</definedName>
    <definedName name="chief_soc_post" localSheetId="0">#REF!</definedName>
    <definedName name="chief_soc_post" localSheetId="1">#REF!</definedName>
    <definedName name="chief_soc_post">#REF!</definedName>
    <definedName name="code" localSheetId="0">#REF!</definedName>
    <definedName name="code" localSheetId="1">#REF!</definedName>
    <definedName name="code">#REF!</definedName>
    <definedName name="CurentGroup" localSheetId="0">#REF!</definedName>
    <definedName name="CurentGroup" localSheetId="1">#REF!</definedName>
    <definedName name="CurentGroup">#REF!</definedName>
    <definedName name="CURR_USER" localSheetId="0">#REF!</definedName>
    <definedName name="CURR_USER" localSheetId="1">#REF!</definedName>
    <definedName name="CURR_USER">#REF!</definedName>
    <definedName name="CurRow" localSheetId="0">#REF!</definedName>
    <definedName name="CurRow" localSheetId="1">#REF!</definedName>
    <definedName name="CurRow">#REF!</definedName>
    <definedName name="cyear1" localSheetId="0">#REF!</definedName>
    <definedName name="cyear1" localSheetId="1">#REF!</definedName>
    <definedName name="cyear1">#REF!</definedName>
    <definedName name="Data" localSheetId="0">#REF!</definedName>
    <definedName name="Data" localSheetId="1">#REF!</definedName>
    <definedName name="Data">#REF!</definedName>
    <definedName name="DataFields" localSheetId="0">#REF!</definedName>
    <definedName name="DataFields" localSheetId="1">#REF!</definedName>
    <definedName name="DataFields">#REF!</definedName>
    <definedName name="date_BEG" localSheetId="0">#REF!</definedName>
    <definedName name="date_BEG" localSheetId="1">#REF!</definedName>
    <definedName name="date_BEG">#REF!</definedName>
    <definedName name="date_END" localSheetId="0">#REF!</definedName>
    <definedName name="date_END" localSheetId="1">#REF!</definedName>
    <definedName name="date_END">#REF!</definedName>
    <definedName name="del" localSheetId="0">#REF!</definedName>
    <definedName name="del" localSheetId="1">#REF!</definedName>
    <definedName name="del">#REF!</definedName>
    <definedName name="dep_full_name" localSheetId="0">#REF!</definedName>
    <definedName name="dep_full_name" localSheetId="1">#REF!</definedName>
    <definedName name="dep_full_name">#REF!</definedName>
    <definedName name="dep_link" localSheetId="0">#REF!</definedName>
    <definedName name="dep_link" localSheetId="1">#REF!</definedName>
    <definedName name="dep_link">#REF!</definedName>
    <definedName name="dep_name1" localSheetId="0">#REF!</definedName>
    <definedName name="dep_name1" localSheetId="1">#REF!</definedName>
    <definedName name="dep_name1">#REF!</definedName>
    <definedName name="doc_date" localSheetId="0">#REF!</definedName>
    <definedName name="doc_date" localSheetId="1">#REF!</definedName>
    <definedName name="doc_date">#REF!</definedName>
    <definedName name="doc_num" localSheetId="0">#REF!</definedName>
    <definedName name="doc_num" localSheetId="1">#REF!</definedName>
    <definedName name="doc_num">#REF!</definedName>
    <definedName name="doc_quarter" localSheetId="0">#REF!</definedName>
    <definedName name="doc_quarter" localSheetId="1">#REF!</definedName>
    <definedName name="doc_quarter">#REF!</definedName>
    <definedName name="EndRow" localSheetId="0">#REF!</definedName>
    <definedName name="EndRow" localSheetId="1">#REF!</definedName>
    <definedName name="EndRow">#REF!</definedName>
    <definedName name="glbuh" localSheetId="0">#REF!</definedName>
    <definedName name="glbuh" localSheetId="1">#REF!</definedName>
    <definedName name="glbuh">#REF!</definedName>
    <definedName name="GLBUH_OUR" localSheetId="0">#REF!</definedName>
    <definedName name="GLBUH_OUR" localSheetId="1">#REF!</definedName>
    <definedName name="GLBUH_OUR">#REF!</definedName>
    <definedName name="GroupOrder" localSheetId="0">#REF!</definedName>
    <definedName name="GroupOrder" localSheetId="1">#REF!</definedName>
    <definedName name="GroupOrder">#REF!</definedName>
    <definedName name="HEAD" localSheetId="0">#REF!</definedName>
    <definedName name="HEAD" localSheetId="1">#REF!</definedName>
    <definedName name="HEAD">#REF!</definedName>
    <definedName name="isp" localSheetId="0">#REF!</definedName>
    <definedName name="isp" localSheetId="1">#REF!</definedName>
    <definedName name="isp">#REF!</definedName>
    <definedName name="isp_post" localSheetId="0">#REF!</definedName>
    <definedName name="isp_post" localSheetId="1">#REF!</definedName>
    <definedName name="isp_post">#REF!</definedName>
    <definedName name="isp_tel" localSheetId="0">#REF!</definedName>
    <definedName name="isp_tel" localSheetId="1">#REF!</definedName>
    <definedName name="isp_tel">#REF!</definedName>
    <definedName name="longname" localSheetId="0">#REF!</definedName>
    <definedName name="longname" localSheetId="1">#REF!</definedName>
    <definedName name="longname">#REF!</definedName>
    <definedName name="LONGNAME_OUR" localSheetId="0">#REF!</definedName>
    <definedName name="LONGNAME_OUR" localSheetId="1">#REF!</definedName>
    <definedName name="LONGNAME_OUR">#REF!</definedName>
    <definedName name="notnullcol" localSheetId="0">#REF!</definedName>
    <definedName name="notnullcol" localSheetId="1">#REF!</definedName>
    <definedName name="notnullcol">#REF!</definedName>
    <definedName name="okato" localSheetId="0">#REF!</definedName>
    <definedName name="okato" localSheetId="1">#REF!</definedName>
    <definedName name="okato">#REF!</definedName>
    <definedName name="okato1" localSheetId="0">#REF!</definedName>
    <definedName name="okato1" localSheetId="1">#REF!</definedName>
    <definedName name="okato1">#REF!</definedName>
    <definedName name="okato2" localSheetId="0">#REF!</definedName>
    <definedName name="okato2" localSheetId="1">#REF!</definedName>
    <definedName name="okato2">#REF!</definedName>
    <definedName name="okpo" localSheetId="0">#REF!</definedName>
    <definedName name="okpo" localSheetId="1">#REF!</definedName>
    <definedName name="okpo">#REF!</definedName>
    <definedName name="OKPO_OUR" localSheetId="0">#REF!</definedName>
    <definedName name="OKPO_OUR" localSheetId="1">#REF!</definedName>
    <definedName name="OKPO_OUR">#REF!</definedName>
    <definedName name="okved" localSheetId="0">#REF!</definedName>
    <definedName name="okved" localSheetId="1">#REF!</definedName>
    <definedName name="okved">#REF!</definedName>
    <definedName name="okved1" localSheetId="0">#REF!</definedName>
    <definedName name="okved1" localSheetId="1">#REF!</definedName>
    <definedName name="okved1">#REF!</definedName>
    <definedName name="orders" localSheetId="0">#REF!</definedName>
    <definedName name="orders" localSheetId="1">#REF!</definedName>
    <definedName name="orders">#REF!</definedName>
    <definedName name="orgname" localSheetId="0">#REF!</definedName>
    <definedName name="orgname" localSheetId="1">#REF!</definedName>
    <definedName name="orgname">#REF!</definedName>
    <definedName name="ORGNAME_OUR" localSheetId="0">#REF!</definedName>
    <definedName name="ORGNAME_OUR" localSheetId="1">#REF!</definedName>
    <definedName name="ORGNAME_OUR">#REF!</definedName>
    <definedName name="performer_fio" localSheetId="0">#REF!</definedName>
    <definedName name="performer_fio" localSheetId="1">#REF!</definedName>
    <definedName name="performer_fio">#REF!</definedName>
    <definedName name="performer_phone" localSheetId="0">#REF!</definedName>
    <definedName name="performer_phone" localSheetId="1">#REF!</definedName>
    <definedName name="performer_phone">#REF!</definedName>
    <definedName name="performer_post" localSheetId="0">#REF!</definedName>
    <definedName name="performer_post" localSheetId="1">#REF!</definedName>
    <definedName name="performer_post">#REF!</definedName>
    <definedName name="performer_soc_fio" localSheetId="0">#REF!</definedName>
    <definedName name="performer_soc_fio" localSheetId="1">#REF!</definedName>
    <definedName name="performer_soc_fio">#REF!</definedName>
    <definedName name="performer_soc_phone" localSheetId="0">#REF!</definedName>
    <definedName name="performer_soc_phone" localSheetId="1">#REF!</definedName>
    <definedName name="performer_soc_phone">#REF!</definedName>
    <definedName name="performer_soc_post" localSheetId="0">#REF!</definedName>
    <definedName name="performer_soc_post" localSheetId="1">#REF!</definedName>
    <definedName name="performer_soc_post">#REF!</definedName>
    <definedName name="PERIOD_WORK" localSheetId="0">#REF!</definedName>
    <definedName name="PERIOD_WORK" localSheetId="1">#REF!</definedName>
    <definedName name="PERIOD_WORK">#REF!</definedName>
    <definedName name="PPP_CODE" localSheetId="0">#REF!</definedName>
    <definedName name="PPP_CODE" localSheetId="1">#REF!</definedName>
    <definedName name="PPP_CODE">#REF!</definedName>
    <definedName name="PPP_CODE1" localSheetId="0">#REF!</definedName>
    <definedName name="PPP_CODE1" localSheetId="1">#REF!</definedName>
    <definedName name="PPP_CODE1">#REF!</definedName>
    <definedName name="PPP_NAME" localSheetId="0">#REF!</definedName>
    <definedName name="PPP_NAME" localSheetId="1">#REF!</definedName>
    <definedName name="PPP_NAME">#REF!</definedName>
    <definedName name="region" localSheetId="0">#REF!</definedName>
    <definedName name="region" localSheetId="1">#REF!</definedName>
    <definedName name="region">#REF!</definedName>
    <definedName name="REGION_OUR" localSheetId="0">#REF!</definedName>
    <definedName name="REGION_OUR" localSheetId="1">#REF!</definedName>
    <definedName name="REGION_OUR">#REF!</definedName>
    <definedName name="REM_DATE_TYPE" localSheetId="0">#REF!</definedName>
    <definedName name="REM_DATE_TYPE" localSheetId="1">#REF!</definedName>
    <definedName name="REM_DATE_TYPE">#REF!</definedName>
    <definedName name="REM_SONO" localSheetId="0">#REF!</definedName>
    <definedName name="REM_SONO" localSheetId="1">#REF!</definedName>
    <definedName name="REM_SONO">#REF!</definedName>
    <definedName name="rem_year" localSheetId="0">#REF!</definedName>
    <definedName name="rem_year" localSheetId="1">#REF!</definedName>
    <definedName name="rem_year">#REF!</definedName>
    <definedName name="replace_zero" localSheetId="0">#REF!</definedName>
    <definedName name="replace_zero" localSheetId="1">#REF!</definedName>
    <definedName name="replace_zero">#REF!</definedName>
    <definedName name="sono" localSheetId="0">#REF!</definedName>
    <definedName name="sono" localSheetId="1">#REF!</definedName>
    <definedName name="sono">#REF!</definedName>
    <definedName name="SONO_OUR" localSheetId="0">#REF!</definedName>
    <definedName name="SONO_OUR" localSheetId="1">#REF!</definedName>
    <definedName name="SONO_OUR">#REF!</definedName>
    <definedName name="Start1" localSheetId="0">#REF!</definedName>
    <definedName name="Start1" localSheetId="1">#REF!</definedName>
    <definedName name="Start1">#REF!</definedName>
    <definedName name="Start10" localSheetId="0">#REF!</definedName>
    <definedName name="Start10" localSheetId="1">#REF!</definedName>
    <definedName name="Start10">#REF!</definedName>
    <definedName name="Start2" localSheetId="0">#REF!</definedName>
    <definedName name="Start2" localSheetId="1">#REF!</definedName>
    <definedName name="Start2">#REF!</definedName>
    <definedName name="Start3" localSheetId="0">#REF!</definedName>
    <definedName name="Start3" localSheetId="1">#REF!</definedName>
    <definedName name="Start3">#REF!</definedName>
    <definedName name="Start4" localSheetId="0">#REF!</definedName>
    <definedName name="Start4" localSheetId="1">#REF!</definedName>
    <definedName name="Start4">#REF!</definedName>
    <definedName name="Start5" localSheetId="0">#REF!</definedName>
    <definedName name="Start5" localSheetId="1">#REF!</definedName>
    <definedName name="Start5">#REF!</definedName>
    <definedName name="Start6" localSheetId="0">#REF!</definedName>
    <definedName name="Start6" localSheetId="1">#REF!</definedName>
    <definedName name="Start6">#REF!</definedName>
    <definedName name="Start7" localSheetId="0">#REF!</definedName>
    <definedName name="Start7" localSheetId="1">#REF!</definedName>
    <definedName name="Start7">#REF!</definedName>
    <definedName name="Start8" localSheetId="0">#REF!</definedName>
    <definedName name="Start8" localSheetId="1">#REF!</definedName>
    <definedName name="Start8">#REF!</definedName>
    <definedName name="Start9" localSheetId="0">#REF!</definedName>
    <definedName name="Start9" localSheetId="1">#REF!</definedName>
    <definedName name="Start9">#REF!</definedName>
    <definedName name="StartData" localSheetId="0">#REF!</definedName>
    <definedName name="StartData" localSheetId="1">#REF!</definedName>
    <definedName name="StartData">#REF!</definedName>
    <definedName name="StartRow" localSheetId="0">#REF!</definedName>
    <definedName name="StartRow" localSheetId="1">#REF!</definedName>
    <definedName name="StartRow">#REF!</definedName>
    <definedName name="TOWN" localSheetId="0">#REF!</definedName>
    <definedName name="TOWN" localSheetId="1">#REF!</definedName>
    <definedName name="TOWN">#REF!</definedName>
    <definedName name="ul_fio" localSheetId="0">#REF!</definedName>
    <definedName name="ul_fio" localSheetId="1">#REF!</definedName>
    <definedName name="ul_fio">#REF!</definedName>
    <definedName name="ul_post" localSheetId="0">#REF!</definedName>
    <definedName name="ul_post" localSheetId="1">#REF!</definedName>
    <definedName name="ul_post">#REF!</definedName>
    <definedName name="USER_POST" localSheetId="0">#REF!</definedName>
    <definedName name="USER_POST" localSheetId="1">#REF!</definedName>
    <definedName name="USER_POST">#REF!</definedName>
    <definedName name="ved" localSheetId="0">#REF!</definedName>
    <definedName name="ved" localSheetId="1">#REF!</definedName>
    <definedName name="ved">#REF!</definedName>
    <definedName name="ved_name" localSheetId="0">#REF!</definedName>
    <definedName name="ved_name" localSheetId="1">#REF!</definedName>
    <definedName name="ved_name">#REF!</definedName>
    <definedName name="Z_CD788CB9_216B_4BA5_8530_07BBB50C4BE2_.wvu.Cols" localSheetId="0" hidden="1">'Приложение №  5 2014 год'!#REF!,'Приложение №  5 2014 год'!#REF!,'Приложение №  5 2014 год'!#REF!</definedName>
    <definedName name="Z_CD788CB9_216B_4BA5_8530_07BBB50C4BE2_.wvu.Cols" localSheetId="3" hidden="1">'Припложение 4'!#REF!,'Припложение 4'!#REF!,'Припложение 4'!#REF!</definedName>
    <definedName name="Z_CD788CB9_216B_4BA5_8530_07BBB50C4BE2_.wvu.PrintTitles" localSheetId="4" hidden="1">Источники!$7:$7</definedName>
    <definedName name="Z_CD788CB9_216B_4BA5_8530_07BBB50C4BE2_.wvu.PrintTitles" localSheetId="2" hidden="1">'Приложение 5'!#REF!</definedName>
    <definedName name="Z_CD788CB9_216B_4BA5_8530_07BBB50C4BE2_.wvu.PrintTitles" localSheetId="0" hidden="1">'Приложение №  5 2014 год'!$5:$5</definedName>
    <definedName name="Z_CD788CB9_216B_4BA5_8530_07BBB50C4BE2_.wvu.PrintTitles" localSheetId="1" hidden="1">'Приложение № 6 2014 год'!#REF!</definedName>
    <definedName name="Z_CD788CB9_216B_4BA5_8530_07BBB50C4BE2_.wvu.PrintTitles" localSheetId="3" hidden="1">'Припложение 4'!$5:$5</definedName>
    <definedName name="_xlnm.Print_Titles" localSheetId="4">Источники!$7:$7</definedName>
    <definedName name="_xlnm.Print_Titles" localSheetId="0">'Приложение №  5 2014 год'!$5:$5</definedName>
    <definedName name="_xlnm.Print_Titles" localSheetId="3">'Припложение 4'!$5:$5</definedName>
  </definedNames>
  <calcPr calcId="145621"/>
  <customWorkbookViews>
    <customWorkbookView name="1 - Личное представление" guid="{CD788CB9-216B-4BA5-8530-07BBB50C4BE2}" mergeInterval="0" personalView="1" maximized="1" windowWidth="1596" windowHeight="763" activeSheetId="2"/>
  </customWorkbookViews>
</workbook>
</file>

<file path=xl/calcChain.xml><?xml version="1.0" encoding="utf-8"?>
<calcChain xmlns="http://schemas.openxmlformats.org/spreadsheetml/2006/main">
  <c r="D25" i="5" l="1"/>
  <c r="D12" i="5" l="1"/>
  <c r="D47" i="5" s="1"/>
  <c r="K20" i="5"/>
  <c r="L20" i="5"/>
  <c r="I35" i="5"/>
  <c r="J35" i="5"/>
  <c r="D69" i="6"/>
  <c r="J37" i="6"/>
  <c r="I37" i="6"/>
  <c r="F37" i="6"/>
  <c r="E37" i="6"/>
  <c r="F34" i="6"/>
  <c r="E34" i="6"/>
  <c r="D68" i="6"/>
  <c r="D65" i="6"/>
  <c r="D62" i="6"/>
  <c r="D57" i="6"/>
  <c r="D51" i="6"/>
  <c r="D47" i="6"/>
  <c r="D48" i="6" s="1"/>
  <c r="D41" i="6"/>
  <c r="D37" i="6"/>
  <c r="D34" i="6"/>
  <c r="D27" i="6"/>
  <c r="D28" i="6" s="1"/>
  <c r="D22" i="6"/>
  <c r="D13" i="6"/>
  <c r="D11" i="6" s="1"/>
  <c r="D38" i="6" l="1"/>
  <c r="D58" i="6"/>
  <c r="D66" i="6"/>
  <c r="D35" i="6"/>
  <c r="D52" i="6"/>
  <c r="D23" i="6"/>
  <c r="D42" i="6"/>
  <c r="D63" i="6"/>
  <c r="D14" i="6"/>
  <c r="H71" i="6"/>
  <c r="H70" i="6"/>
  <c r="H61" i="6"/>
  <c r="G61" i="6"/>
  <c r="H60" i="6"/>
  <c r="G60" i="6"/>
  <c r="H59" i="6"/>
  <c r="G59" i="6"/>
  <c r="G56" i="6"/>
  <c r="H50" i="6"/>
  <c r="G50" i="6"/>
  <c r="H49" i="6"/>
  <c r="G49" i="6"/>
  <c r="H46" i="6"/>
  <c r="G46" i="6"/>
  <c r="H45" i="6"/>
  <c r="G45" i="6"/>
  <c r="H44" i="6"/>
  <c r="G44" i="6"/>
  <c r="H43" i="6"/>
  <c r="G43" i="6"/>
  <c r="H40" i="6"/>
  <c r="G40" i="6"/>
  <c r="H36" i="6"/>
  <c r="G36" i="6"/>
  <c r="H33" i="6"/>
  <c r="G33" i="6"/>
  <c r="H32" i="6"/>
  <c r="G32" i="6"/>
  <c r="H31" i="6"/>
  <c r="G31" i="6"/>
  <c r="H26" i="6"/>
  <c r="G26" i="6"/>
  <c r="H25" i="6"/>
  <c r="G25" i="6"/>
  <c r="H21" i="6"/>
  <c r="G21" i="6"/>
  <c r="H20" i="6"/>
  <c r="G20" i="6"/>
  <c r="H19" i="6"/>
  <c r="G19" i="6"/>
  <c r="G18" i="6"/>
  <c r="H17" i="6"/>
  <c r="G17" i="6"/>
  <c r="H16" i="6"/>
  <c r="G16" i="6"/>
  <c r="H15" i="6"/>
  <c r="G15" i="6"/>
  <c r="F13" i="6"/>
  <c r="F68" i="6"/>
  <c r="F65" i="6"/>
  <c r="F62" i="6"/>
  <c r="F57" i="6"/>
  <c r="F51" i="6"/>
  <c r="F47" i="6"/>
  <c r="F41" i="6"/>
  <c r="F27" i="6"/>
  <c r="F22" i="6"/>
  <c r="F11" i="6" l="1"/>
  <c r="F23" i="6" s="1"/>
  <c r="H12" i="5"/>
  <c r="I14" i="5"/>
  <c r="F69" i="6" l="1"/>
  <c r="F66" i="6"/>
  <c r="F63" i="6"/>
  <c r="F58" i="6"/>
  <c r="F52" i="6"/>
  <c r="F48" i="6"/>
  <c r="F42" i="6"/>
  <c r="F14" i="6"/>
  <c r="F38" i="6"/>
  <c r="F28" i="6"/>
  <c r="F35" i="6"/>
  <c r="D40" i="5"/>
  <c r="H40" i="5"/>
  <c r="G40" i="5"/>
  <c r="F40" i="5"/>
  <c r="E40" i="5"/>
  <c r="G25" i="5"/>
  <c r="G30" i="5"/>
  <c r="D30" i="5"/>
  <c r="F12" i="5"/>
  <c r="G12" i="5"/>
  <c r="I12" i="5" s="1"/>
  <c r="E12" i="5"/>
  <c r="I20" i="5"/>
  <c r="J20" i="5"/>
  <c r="H30" i="5"/>
  <c r="F30" i="5"/>
  <c r="E30" i="5"/>
  <c r="H25" i="5"/>
  <c r="F25" i="5"/>
  <c r="E25" i="5"/>
  <c r="K72" i="6"/>
  <c r="M72" i="6"/>
  <c r="N19" i="6"/>
  <c r="I30" i="5" l="1"/>
  <c r="I25" i="5"/>
  <c r="D41" i="5"/>
  <c r="H47" i="5"/>
  <c r="H37" i="5" s="1"/>
  <c r="F47" i="5"/>
  <c r="F37" i="5" s="1"/>
  <c r="E47" i="5"/>
  <c r="E37" i="5" s="1"/>
  <c r="G47" i="5"/>
  <c r="G37" i="5" s="1"/>
  <c r="D31" i="5" l="1"/>
  <c r="D39" i="5"/>
  <c r="D13" i="5"/>
  <c r="D26" i="5"/>
  <c r="F26" i="5"/>
  <c r="F31" i="5"/>
  <c r="F13" i="5"/>
  <c r="G13" i="5"/>
  <c r="J13" i="6"/>
  <c r="I13" i="6"/>
  <c r="E13" i="6"/>
  <c r="I68" i="6"/>
  <c r="N71" i="6"/>
  <c r="M71" i="6"/>
  <c r="L71" i="6"/>
  <c r="K71" i="6"/>
  <c r="N70" i="6"/>
  <c r="M70" i="6"/>
  <c r="L70" i="6"/>
  <c r="K70" i="6"/>
  <c r="N67" i="6"/>
  <c r="M67" i="6"/>
  <c r="K67" i="6"/>
  <c r="N64" i="6"/>
  <c r="M64" i="6"/>
  <c r="L64" i="6"/>
  <c r="K64" i="6"/>
  <c r="N61" i="6"/>
  <c r="M61" i="6"/>
  <c r="L61" i="6"/>
  <c r="K61" i="6"/>
  <c r="N60" i="6"/>
  <c r="M60" i="6"/>
  <c r="L60" i="6"/>
  <c r="K60" i="6"/>
  <c r="N59" i="6"/>
  <c r="M59" i="6"/>
  <c r="L59" i="6"/>
  <c r="K59" i="6"/>
  <c r="N56" i="6"/>
  <c r="M56" i="6"/>
  <c r="K56" i="6"/>
  <c r="M55" i="6"/>
  <c r="K55" i="6"/>
  <c r="M54" i="6"/>
  <c r="K54" i="6"/>
  <c r="M53" i="6"/>
  <c r="K53" i="6"/>
  <c r="N50" i="6"/>
  <c r="M50" i="6"/>
  <c r="L50" i="6"/>
  <c r="K50" i="6"/>
  <c r="N49" i="6"/>
  <c r="M49" i="6"/>
  <c r="L49" i="6"/>
  <c r="K49" i="6"/>
  <c r="N46" i="6"/>
  <c r="M46" i="6"/>
  <c r="L46" i="6"/>
  <c r="K46" i="6"/>
  <c r="N45" i="6"/>
  <c r="M45" i="6"/>
  <c r="L45" i="6"/>
  <c r="K45" i="6"/>
  <c r="N44" i="6"/>
  <c r="M44" i="6"/>
  <c r="L44" i="6"/>
  <c r="K44" i="6"/>
  <c r="N43" i="6"/>
  <c r="M43" i="6"/>
  <c r="L43" i="6"/>
  <c r="K43" i="6"/>
  <c r="N40" i="6"/>
  <c r="M40" i="6"/>
  <c r="L40" i="6"/>
  <c r="K40" i="6"/>
  <c r="N36" i="6"/>
  <c r="M36" i="6"/>
  <c r="L36" i="6"/>
  <c r="K36" i="6"/>
  <c r="N33" i="6"/>
  <c r="M33" i="6"/>
  <c r="L33" i="6"/>
  <c r="K33" i="6"/>
  <c r="N32" i="6"/>
  <c r="M32" i="6"/>
  <c r="L32" i="6"/>
  <c r="K32" i="6"/>
  <c r="M31" i="6"/>
  <c r="L31" i="6"/>
  <c r="K31" i="6"/>
  <c r="M30" i="6"/>
  <c r="K30" i="6"/>
  <c r="M29" i="6"/>
  <c r="K29" i="6"/>
  <c r="M26" i="6"/>
  <c r="L26" i="6"/>
  <c r="K26" i="6"/>
  <c r="N25" i="6"/>
  <c r="M25" i="6"/>
  <c r="L25" i="6"/>
  <c r="K25" i="6"/>
  <c r="M24" i="6"/>
  <c r="K24" i="6"/>
  <c r="N21" i="6"/>
  <c r="M21" i="6"/>
  <c r="L21" i="6"/>
  <c r="K21" i="6"/>
  <c r="N20" i="6"/>
  <c r="M20" i="6"/>
  <c r="L20" i="6"/>
  <c r="K20" i="6"/>
  <c r="M19" i="6"/>
  <c r="L19" i="6"/>
  <c r="K19" i="6"/>
  <c r="M18" i="6"/>
  <c r="K18" i="6"/>
  <c r="N17" i="6"/>
  <c r="M17" i="6"/>
  <c r="L17" i="6"/>
  <c r="K17" i="6"/>
  <c r="N16" i="6"/>
  <c r="M16" i="6"/>
  <c r="L16" i="6"/>
  <c r="K16" i="6"/>
  <c r="N15" i="6"/>
  <c r="M15" i="6"/>
  <c r="L15" i="6"/>
  <c r="K15" i="6"/>
  <c r="H64" i="6"/>
  <c r="J68" i="6"/>
  <c r="E68" i="6"/>
  <c r="J65" i="6"/>
  <c r="I65" i="6"/>
  <c r="E65" i="6"/>
  <c r="J62" i="6"/>
  <c r="I62" i="6"/>
  <c r="E62" i="6"/>
  <c r="H68" i="6" l="1"/>
  <c r="G68" i="6"/>
  <c r="G65" i="6"/>
  <c r="H62" i="6"/>
  <c r="G62" i="6"/>
  <c r="H13" i="6"/>
  <c r="G13" i="6"/>
  <c r="L68" i="6"/>
  <c r="M65" i="6"/>
  <c r="M68" i="6"/>
  <c r="M62" i="6"/>
  <c r="K65" i="6"/>
  <c r="K68" i="6"/>
  <c r="N62" i="6"/>
  <c r="K62" i="6"/>
  <c r="N65" i="6"/>
  <c r="N68" i="6"/>
  <c r="L62" i="6"/>
  <c r="J57" i="6"/>
  <c r="I57" i="6"/>
  <c r="E57" i="6"/>
  <c r="J51" i="6"/>
  <c r="I51" i="6"/>
  <c r="E51" i="6"/>
  <c r="J47" i="6"/>
  <c r="I47" i="6"/>
  <c r="E47" i="6"/>
  <c r="J41" i="6"/>
  <c r="I41" i="6"/>
  <c r="E41" i="6"/>
  <c r="J34" i="6"/>
  <c r="I34" i="6"/>
  <c r="J27" i="6"/>
  <c r="I27" i="6"/>
  <c r="E27" i="6"/>
  <c r="J22" i="6"/>
  <c r="I22" i="6"/>
  <c r="E22" i="6"/>
  <c r="G57" i="6" l="1"/>
  <c r="H57" i="6"/>
  <c r="G51" i="6"/>
  <c r="H47" i="6"/>
  <c r="G47" i="6"/>
  <c r="H41" i="6"/>
  <c r="G41" i="6"/>
  <c r="G37" i="6"/>
  <c r="H37" i="6"/>
  <c r="G34" i="6"/>
  <c r="H34" i="6"/>
  <c r="H27" i="6"/>
  <c r="G27" i="6"/>
  <c r="H22" i="6"/>
  <c r="G22" i="6"/>
  <c r="L34" i="6"/>
  <c r="K34" i="6"/>
  <c r="N34" i="6"/>
  <c r="M34" i="6"/>
  <c r="K51" i="6"/>
  <c r="N51" i="6"/>
  <c r="M51" i="6"/>
  <c r="K37" i="6"/>
  <c r="N37" i="6"/>
  <c r="M37" i="6"/>
  <c r="L37" i="6"/>
  <c r="N57" i="6"/>
  <c r="M57" i="6"/>
  <c r="L57" i="6"/>
  <c r="K57" i="6"/>
  <c r="M22" i="6"/>
  <c r="L22" i="6"/>
  <c r="K22" i="6"/>
  <c r="N22" i="6"/>
  <c r="N41" i="6"/>
  <c r="M41" i="6"/>
  <c r="L41" i="6"/>
  <c r="K41" i="6"/>
  <c r="L27" i="6"/>
  <c r="K27" i="6"/>
  <c r="N27" i="6"/>
  <c r="M27" i="6"/>
  <c r="M47" i="6"/>
  <c r="L47" i="6"/>
  <c r="K47" i="6"/>
  <c r="N47" i="6"/>
  <c r="J11" i="6"/>
  <c r="J69" i="6" s="1"/>
  <c r="M69" i="6" l="1"/>
  <c r="N69" i="6"/>
  <c r="J66" i="6"/>
  <c r="J63" i="6"/>
  <c r="J14" i="6"/>
  <c r="J58" i="6"/>
  <c r="J52" i="6"/>
  <c r="J35" i="6"/>
  <c r="J48" i="6"/>
  <c r="J28" i="6"/>
  <c r="J42" i="6"/>
  <c r="J23" i="6"/>
  <c r="J38" i="6"/>
  <c r="I11" i="6"/>
  <c r="I69" i="6" s="1"/>
  <c r="L13" i="6"/>
  <c r="K13" i="6"/>
  <c r="E11" i="6"/>
  <c r="E69" i="6" s="1"/>
  <c r="K37" i="5"/>
  <c r="G41" i="5"/>
  <c r="E41" i="5"/>
  <c r="L46" i="5"/>
  <c r="K46" i="5"/>
  <c r="J46" i="5"/>
  <c r="I46" i="5"/>
  <c r="L45" i="5"/>
  <c r="K45" i="5"/>
  <c r="J45" i="5"/>
  <c r="I45" i="5"/>
  <c r="L44" i="5"/>
  <c r="K44" i="5"/>
  <c r="J44" i="5"/>
  <c r="I44" i="5"/>
  <c r="L43" i="5"/>
  <c r="K43" i="5"/>
  <c r="J43" i="5"/>
  <c r="L40" i="5"/>
  <c r="K40" i="5"/>
  <c r="J40" i="5"/>
  <c r="I40" i="5"/>
  <c r="L38" i="5"/>
  <c r="K38" i="5"/>
  <c r="I38" i="5"/>
  <c r="K36" i="5"/>
  <c r="I36" i="5"/>
  <c r="L35" i="5"/>
  <c r="K35" i="5"/>
  <c r="K34" i="5"/>
  <c r="I34" i="5"/>
  <c r="L33" i="5"/>
  <c r="K33" i="5"/>
  <c r="J33" i="5"/>
  <c r="I33" i="5"/>
  <c r="L32" i="5"/>
  <c r="K32" i="5"/>
  <c r="J32" i="5"/>
  <c r="L30" i="5"/>
  <c r="K30" i="5"/>
  <c r="J30" i="5"/>
  <c r="L29" i="5"/>
  <c r="K29" i="5"/>
  <c r="J29" i="5"/>
  <c r="I29" i="5"/>
  <c r="L28" i="5"/>
  <c r="K28" i="5"/>
  <c r="J28" i="5"/>
  <c r="I28" i="5"/>
  <c r="K27" i="5"/>
  <c r="I27" i="5"/>
  <c r="L25" i="5"/>
  <c r="K25" i="5"/>
  <c r="J25" i="5"/>
  <c r="K24" i="5"/>
  <c r="J24" i="5"/>
  <c r="I24" i="5"/>
  <c r="L22" i="5"/>
  <c r="K22" i="5"/>
  <c r="J22" i="5"/>
  <c r="I22" i="5"/>
  <c r="K21" i="5"/>
  <c r="I21" i="5"/>
  <c r="L19" i="5"/>
  <c r="K19" i="5"/>
  <c r="J19" i="5"/>
  <c r="I19" i="5"/>
  <c r="L18" i="5"/>
  <c r="K18" i="5"/>
  <c r="J18" i="5"/>
  <c r="I18" i="5"/>
  <c r="L17" i="5"/>
  <c r="K17" i="5"/>
  <c r="J17" i="5"/>
  <c r="I17" i="5"/>
  <c r="L16" i="5"/>
  <c r="K16" i="5"/>
  <c r="J16" i="5"/>
  <c r="I16" i="5"/>
  <c r="L15" i="5"/>
  <c r="K15" i="5"/>
  <c r="J15" i="5"/>
  <c r="I15" i="5"/>
  <c r="L14" i="5"/>
  <c r="K14" i="5"/>
  <c r="J14" i="5"/>
  <c r="L12" i="5"/>
  <c r="K12" i="5"/>
  <c r="J12" i="5"/>
  <c r="L69" i="6" l="1"/>
  <c r="K69" i="6"/>
  <c r="H69" i="6"/>
  <c r="G69" i="6"/>
  <c r="M28" i="6"/>
  <c r="N28" i="6"/>
  <c r="N58" i="6"/>
  <c r="M58" i="6"/>
  <c r="M38" i="6"/>
  <c r="N38" i="6"/>
  <c r="M48" i="6"/>
  <c r="N48" i="6"/>
  <c r="N14" i="6"/>
  <c r="M14" i="6"/>
  <c r="N23" i="6"/>
  <c r="M23" i="6"/>
  <c r="N35" i="6"/>
  <c r="M35" i="6"/>
  <c r="N63" i="6"/>
  <c r="M63" i="6"/>
  <c r="M42" i="6"/>
  <c r="N42" i="6"/>
  <c r="N52" i="6"/>
  <c r="M52" i="6"/>
  <c r="M66" i="6"/>
  <c r="N66" i="6"/>
  <c r="E66" i="6"/>
  <c r="I63" i="6"/>
  <c r="K63" i="6" s="1"/>
  <c r="I66" i="6"/>
  <c r="I14" i="6"/>
  <c r="L14" i="6" s="1"/>
  <c r="I28" i="6"/>
  <c r="K28" i="6" s="1"/>
  <c r="I58" i="6"/>
  <c r="L58" i="6" s="1"/>
  <c r="I38" i="6"/>
  <c r="K38" i="6" s="1"/>
  <c r="I23" i="6"/>
  <c r="L23" i="6" s="1"/>
  <c r="I42" i="6"/>
  <c r="K42" i="6" s="1"/>
  <c r="I35" i="6"/>
  <c r="K35" i="6" s="1"/>
  <c r="I52" i="6"/>
  <c r="I48" i="6"/>
  <c r="L48" i="6" s="1"/>
  <c r="E58" i="6"/>
  <c r="E63" i="6"/>
  <c r="E48" i="6"/>
  <c r="E52" i="6"/>
  <c r="E38" i="6"/>
  <c r="E42" i="6"/>
  <c r="E28" i="6"/>
  <c r="E35" i="6"/>
  <c r="E14" i="6"/>
  <c r="E23" i="6"/>
  <c r="L11" i="6"/>
  <c r="K11" i="6"/>
  <c r="H11" i="6"/>
  <c r="G11" i="6"/>
  <c r="L47" i="5"/>
  <c r="E26" i="5"/>
  <c r="E13" i="5"/>
  <c r="E31" i="5"/>
  <c r="H39" i="5"/>
  <c r="G31" i="5"/>
  <c r="H13" i="5"/>
  <c r="H26" i="5"/>
  <c r="H31" i="5"/>
  <c r="E39" i="5"/>
  <c r="G26" i="5"/>
  <c r="G39" i="5"/>
  <c r="H41" i="5"/>
  <c r="I47" i="5"/>
  <c r="J47" i="5"/>
  <c r="K47" i="5"/>
  <c r="K14" i="6" l="1"/>
  <c r="G28" i="6"/>
  <c r="H28" i="6"/>
  <c r="H23" i="6"/>
  <c r="G23" i="6"/>
  <c r="G42" i="6"/>
  <c r="H42" i="6"/>
  <c r="H14" i="6"/>
  <c r="G14" i="6"/>
  <c r="G38" i="6"/>
  <c r="H38" i="6"/>
  <c r="G58" i="6"/>
  <c r="H58" i="6"/>
  <c r="G52" i="6"/>
  <c r="H48" i="6"/>
  <c r="G48" i="6"/>
  <c r="G66" i="6"/>
  <c r="H35" i="6"/>
  <c r="G35" i="6"/>
  <c r="G63" i="6"/>
  <c r="H63" i="6"/>
  <c r="L31" i="5"/>
  <c r="J31" i="5"/>
  <c r="I31" i="5"/>
  <c r="K31" i="5"/>
  <c r="L26" i="5"/>
  <c r="K26" i="5"/>
  <c r="J26" i="5"/>
  <c r="J13" i="5"/>
  <c r="I13" i="5"/>
  <c r="L13" i="5"/>
  <c r="K13" i="5"/>
  <c r="L28" i="6"/>
  <c r="L35" i="6"/>
  <c r="K48" i="6"/>
  <c r="L42" i="6"/>
  <c r="K58" i="6"/>
  <c r="M149" i="2"/>
  <c r="M148" i="2"/>
  <c r="N144" i="2"/>
  <c r="N146" i="2"/>
  <c r="N1248" i="2"/>
  <c r="M1248" i="2"/>
  <c r="K1248" i="2"/>
  <c r="K1247" i="2"/>
  <c r="K1246" i="2"/>
  <c r="K1245" i="2"/>
  <c r="K1244" i="2"/>
  <c r="K1243" i="2"/>
  <c r="N1242" i="2"/>
  <c r="M1242" i="2"/>
  <c r="L1242" i="2"/>
  <c r="K1242" i="2"/>
  <c r="N1236" i="2"/>
  <c r="M1236" i="2"/>
  <c r="L1236" i="2"/>
  <c r="K1236" i="2"/>
  <c r="N1229" i="2"/>
  <c r="M1229" i="2"/>
  <c r="L1229" i="2"/>
  <c r="K1229" i="2"/>
  <c r="N1222" i="2"/>
  <c r="M1222" i="2"/>
  <c r="L1222" i="2"/>
  <c r="K1222" i="2"/>
  <c r="N1220" i="2"/>
  <c r="M1220" i="2"/>
  <c r="L1220" i="2"/>
  <c r="K1220" i="2"/>
  <c r="N1219" i="2"/>
  <c r="M1219" i="2"/>
  <c r="L1219" i="2"/>
  <c r="K1219" i="2"/>
  <c r="N1218" i="2"/>
  <c r="M1218" i="2"/>
  <c r="K1218" i="2"/>
  <c r="N1217" i="2"/>
  <c r="M1217" i="2"/>
  <c r="L1217" i="2"/>
  <c r="K1217" i="2"/>
  <c r="N1215" i="2"/>
  <c r="M1215" i="2"/>
  <c r="L1215" i="2"/>
  <c r="K1215" i="2"/>
  <c r="N1210" i="2"/>
  <c r="M1210" i="2"/>
  <c r="K1210" i="2"/>
  <c r="N1209" i="2"/>
  <c r="M1209" i="2"/>
  <c r="K1209" i="2"/>
  <c r="K1208" i="2"/>
  <c r="K1207" i="2"/>
  <c r="K1206" i="2"/>
  <c r="N1203" i="2"/>
  <c r="M1203" i="2"/>
  <c r="L1203" i="2"/>
  <c r="K1203" i="2"/>
  <c r="N1197" i="2"/>
  <c r="M1197" i="2"/>
  <c r="K1197" i="2"/>
  <c r="K1196" i="2"/>
  <c r="K1195" i="2"/>
  <c r="K1194" i="2"/>
  <c r="L1193" i="2"/>
  <c r="K1193" i="2"/>
  <c r="M1187" i="2"/>
  <c r="L1187" i="2"/>
  <c r="K1187" i="2"/>
  <c r="L1182" i="2"/>
  <c r="K1182" i="2"/>
  <c r="N1177" i="2"/>
  <c r="M1177" i="2"/>
  <c r="K1177" i="2"/>
  <c r="K1176" i="2"/>
  <c r="K1175" i="2"/>
  <c r="K1174" i="2"/>
  <c r="K1173" i="2"/>
  <c r="N1172" i="2"/>
  <c r="M1172" i="2"/>
  <c r="L1172" i="2"/>
  <c r="K1172" i="2"/>
  <c r="N1167" i="2"/>
  <c r="M1167" i="2"/>
  <c r="L1167" i="2"/>
  <c r="K1167" i="2"/>
  <c r="N1162" i="2"/>
  <c r="M1162" i="2"/>
  <c r="L1162" i="2"/>
  <c r="K1162" i="2"/>
  <c r="N1157" i="2"/>
  <c r="M1157" i="2"/>
  <c r="K1157" i="2"/>
  <c r="N1156" i="2"/>
  <c r="M1156" i="2"/>
  <c r="K1156" i="2"/>
  <c r="N1155" i="2"/>
  <c r="M1155" i="2"/>
  <c r="K1155" i="2"/>
  <c r="N1154" i="2"/>
  <c r="M1154" i="2"/>
  <c r="K1154" i="2"/>
  <c r="N1153" i="2"/>
  <c r="M1153" i="2"/>
  <c r="K1153" i="2"/>
  <c r="M1152" i="2"/>
  <c r="L1152" i="2"/>
  <c r="K1152" i="2"/>
  <c r="N1146" i="2"/>
  <c r="M1146" i="2"/>
  <c r="L1146" i="2"/>
  <c r="K1146" i="2"/>
  <c r="N1140" i="2"/>
  <c r="M1140" i="2"/>
  <c r="L1140" i="2"/>
  <c r="K1140" i="2"/>
  <c r="N1135" i="2"/>
  <c r="M1135" i="2"/>
  <c r="L1135" i="2"/>
  <c r="K1135" i="2"/>
  <c r="M1128" i="2"/>
  <c r="L1128" i="2"/>
  <c r="K1128" i="2"/>
  <c r="M1126" i="2"/>
  <c r="L1126" i="2"/>
  <c r="K1126" i="2"/>
  <c r="M1125" i="2"/>
  <c r="L1125" i="2"/>
  <c r="K1125" i="2"/>
  <c r="M1124" i="2"/>
  <c r="L1124" i="2"/>
  <c r="K1124" i="2"/>
  <c r="M1123" i="2"/>
  <c r="L1123" i="2"/>
  <c r="K1123" i="2"/>
  <c r="M1121" i="2"/>
  <c r="L1121" i="2"/>
  <c r="K1121" i="2"/>
  <c r="M1120" i="2"/>
  <c r="L1120" i="2"/>
  <c r="K1120" i="2"/>
  <c r="M1119" i="2"/>
  <c r="L1119" i="2"/>
  <c r="K1119" i="2"/>
  <c r="N1114" i="2"/>
  <c r="M1114" i="2"/>
  <c r="L1114" i="2"/>
  <c r="K1114" i="2"/>
  <c r="L1113" i="2"/>
  <c r="K1113" i="2"/>
  <c r="M1112" i="2"/>
  <c r="L1112" i="2"/>
  <c r="K1112" i="2"/>
  <c r="N1110" i="2"/>
  <c r="M1110" i="2"/>
  <c r="K1110" i="2"/>
  <c r="N1109" i="2"/>
  <c r="M1109" i="2"/>
  <c r="K1109" i="2"/>
  <c r="M1105" i="2"/>
  <c r="L1105" i="2"/>
  <c r="K1105" i="2"/>
  <c r="M1103" i="2"/>
  <c r="L1103" i="2"/>
  <c r="K1103" i="2"/>
  <c r="N1101" i="2"/>
  <c r="M1101" i="2"/>
  <c r="K1101" i="2"/>
  <c r="K1100" i="2"/>
  <c r="M1096" i="2"/>
  <c r="L1096" i="2"/>
  <c r="K1096" i="2"/>
  <c r="N1091" i="2"/>
  <c r="M1091" i="2"/>
  <c r="K1091" i="2"/>
  <c r="K1090" i="2"/>
  <c r="N1089" i="2"/>
  <c r="M1089" i="2"/>
  <c r="K1089" i="2"/>
  <c r="K1088" i="2"/>
  <c r="K1087" i="2"/>
  <c r="K1086" i="2"/>
  <c r="K1085" i="2"/>
  <c r="M1084" i="2"/>
  <c r="L1084" i="2"/>
  <c r="K1084" i="2"/>
  <c r="N1080" i="2"/>
  <c r="M1080" i="2"/>
  <c r="K1080" i="2"/>
  <c r="N1079" i="2"/>
  <c r="M1079" i="2"/>
  <c r="K1079" i="2"/>
  <c r="M1078" i="2"/>
  <c r="L1078" i="2"/>
  <c r="K1078" i="2"/>
  <c r="N1076" i="2"/>
  <c r="M1076" i="2"/>
  <c r="K1076" i="2"/>
  <c r="N1075" i="2"/>
  <c r="M1075" i="2"/>
  <c r="K1075" i="2"/>
  <c r="K1074" i="2"/>
  <c r="M1070" i="2"/>
  <c r="L1070" i="2"/>
  <c r="K1070" i="2"/>
  <c r="N1066" i="2"/>
  <c r="M1066" i="2"/>
  <c r="K1066" i="2"/>
  <c r="K1065" i="2"/>
  <c r="N1064" i="2"/>
  <c r="M1064" i="2"/>
  <c r="K1064" i="2"/>
  <c r="K1063" i="2"/>
  <c r="K1062" i="2"/>
  <c r="K1061" i="2"/>
  <c r="N1059" i="2"/>
  <c r="M1059" i="2"/>
  <c r="L1059" i="2"/>
  <c r="K1059" i="2"/>
  <c r="N1058" i="2"/>
  <c r="M1058" i="2"/>
  <c r="K1058" i="2"/>
  <c r="M1056" i="2"/>
  <c r="L1056" i="2"/>
  <c r="K1056" i="2"/>
  <c r="N1055" i="2"/>
  <c r="M1055" i="2"/>
  <c r="L1055" i="2"/>
  <c r="K1055" i="2"/>
  <c r="N1054" i="2"/>
  <c r="M1054" i="2"/>
  <c r="L1054" i="2"/>
  <c r="K1054" i="2"/>
  <c r="N1053" i="2"/>
  <c r="M1053" i="2"/>
  <c r="K1053" i="2"/>
  <c r="N1052" i="2"/>
  <c r="M1052" i="2"/>
  <c r="K1052" i="2"/>
  <c r="N1051" i="2"/>
  <c r="M1051" i="2"/>
  <c r="L1051" i="2"/>
  <c r="K1051" i="2"/>
  <c r="N1049" i="2"/>
  <c r="M1049" i="2"/>
  <c r="K1049" i="2"/>
  <c r="N1048" i="2"/>
  <c r="M1048" i="2"/>
  <c r="L1048" i="2"/>
  <c r="K1048" i="2"/>
  <c r="N1047" i="2"/>
  <c r="M1047" i="2"/>
  <c r="K1047" i="2"/>
  <c r="M1041" i="2"/>
  <c r="L1041" i="2"/>
  <c r="K1041" i="2"/>
  <c r="M1037" i="2"/>
  <c r="L1037" i="2"/>
  <c r="K1037" i="2"/>
  <c r="N1035" i="2"/>
  <c r="M1035" i="2"/>
  <c r="K1035" i="2"/>
  <c r="N1034" i="2"/>
  <c r="M1034" i="2"/>
  <c r="K1034" i="2"/>
  <c r="K1033" i="2"/>
  <c r="M1028" i="2"/>
  <c r="L1028" i="2"/>
  <c r="K1028" i="2"/>
  <c r="M1024" i="2"/>
  <c r="L1024" i="2"/>
  <c r="K1024" i="2"/>
  <c r="N1022" i="2"/>
  <c r="M1022" i="2"/>
  <c r="K1022" i="2"/>
  <c r="N1021" i="2"/>
  <c r="M1021" i="2"/>
  <c r="K1021" i="2"/>
  <c r="K1020" i="2"/>
  <c r="N1016" i="2"/>
  <c r="M1016" i="2"/>
  <c r="K1016" i="2"/>
  <c r="N1015" i="2"/>
  <c r="M1015" i="2"/>
  <c r="K1015" i="2"/>
  <c r="K1014" i="2"/>
  <c r="M1013" i="2"/>
  <c r="L1013" i="2"/>
  <c r="K1013" i="2"/>
  <c r="N1011" i="2"/>
  <c r="M1011" i="2"/>
  <c r="K1011" i="2"/>
  <c r="N1010" i="2"/>
  <c r="M1010" i="2"/>
  <c r="K1010" i="2"/>
  <c r="N1009" i="2"/>
  <c r="M1009" i="2"/>
  <c r="K1009" i="2"/>
  <c r="N1008" i="2"/>
  <c r="M1008" i="2"/>
  <c r="K1008" i="2"/>
  <c r="N1007" i="2"/>
  <c r="M1007" i="2"/>
  <c r="K1007" i="2"/>
  <c r="N1006" i="2"/>
  <c r="M1006" i="2"/>
  <c r="K1006" i="2"/>
  <c r="K1005" i="2"/>
  <c r="N1004" i="2"/>
  <c r="M1004" i="2"/>
  <c r="K1004" i="2"/>
  <c r="K1003" i="2"/>
  <c r="N998" i="2"/>
  <c r="M998" i="2"/>
  <c r="K998" i="2"/>
  <c r="K997" i="2"/>
  <c r="M996" i="2"/>
  <c r="L996" i="2"/>
  <c r="K996" i="2"/>
  <c r="N994" i="2"/>
  <c r="M994" i="2"/>
  <c r="K994" i="2"/>
  <c r="N993" i="2"/>
  <c r="M993" i="2"/>
  <c r="K993" i="2"/>
  <c r="N992" i="2"/>
  <c r="M992" i="2"/>
  <c r="K992" i="2"/>
  <c r="K991" i="2"/>
  <c r="N990" i="2"/>
  <c r="M990" i="2"/>
  <c r="K990" i="2"/>
  <c r="N989" i="2"/>
  <c r="M989" i="2"/>
  <c r="K989" i="2"/>
  <c r="K988" i="2"/>
  <c r="N984" i="2"/>
  <c r="M984" i="2"/>
  <c r="K984" i="2"/>
  <c r="N983" i="2"/>
  <c r="M983" i="2"/>
  <c r="K983" i="2"/>
  <c r="K982" i="2"/>
  <c r="N981" i="2"/>
  <c r="M981" i="2"/>
  <c r="K981" i="2"/>
  <c r="N980" i="2"/>
  <c r="M980" i="2"/>
  <c r="K980" i="2"/>
  <c r="K979" i="2"/>
  <c r="N978" i="2"/>
  <c r="M978" i="2"/>
  <c r="K978" i="2"/>
  <c r="N977" i="2"/>
  <c r="M977" i="2"/>
  <c r="K977" i="2"/>
  <c r="N976" i="2"/>
  <c r="M976" i="2"/>
  <c r="K976" i="2"/>
  <c r="N975" i="2"/>
  <c r="M975" i="2"/>
  <c r="K975" i="2"/>
  <c r="N974" i="2"/>
  <c r="M974" i="2"/>
  <c r="K974" i="2"/>
  <c r="K973" i="2"/>
  <c r="N972" i="2"/>
  <c r="M972" i="2"/>
  <c r="K972" i="2"/>
  <c r="N971" i="2"/>
  <c r="M971" i="2"/>
  <c r="K971" i="2"/>
  <c r="N970" i="2"/>
  <c r="M970" i="2"/>
  <c r="K970" i="2"/>
  <c r="K969" i="2"/>
  <c r="K968" i="2"/>
  <c r="K967" i="2"/>
  <c r="K966" i="2"/>
  <c r="M965" i="2"/>
  <c r="L965" i="2"/>
  <c r="K965" i="2"/>
  <c r="N961" i="2"/>
  <c r="M961" i="2"/>
  <c r="K961" i="2"/>
  <c r="N960" i="2"/>
  <c r="M960" i="2"/>
  <c r="K960" i="2"/>
  <c r="K959" i="2"/>
  <c r="N958" i="2"/>
  <c r="M958" i="2"/>
  <c r="K958" i="2"/>
  <c r="N957" i="2"/>
  <c r="M957" i="2"/>
  <c r="K957" i="2"/>
  <c r="N956" i="2"/>
  <c r="M956" i="2"/>
  <c r="K956" i="2"/>
  <c r="M955" i="2"/>
  <c r="L955" i="2"/>
  <c r="K955" i="2"/>
  <c r="N953" i="2"/>
  <c r="M953" i="2"/>
  <c r="K953" i="2"/>
  <c r="N952" i="2"/>
  <c r="M952" i="2"/>
  <c r="K952" i="2"/>
  <c r="N951" i="2"/>
  <c r="M951" i="2"/>
  <c r="K951" i="2"/>
  <c r="N950" i="2"/>
  <c r="M950" i="2"/>
  <c r="K950" i="2"/>
  <c r="N949" i="2"/>
  <c r="M949" i="2"/>
  <c r="K949" i="2"/>
  <c r="K948" i="2"/>
  <c r="N947" i="2"/>
  <c r="M947" i="2"/>
  <c r="K947" i="2"/>
  <c r="N946" i="2"/>
  <c r="M946" i="2"/>
  <c r="K946" i="2"/>
  <c r="N945" i="2"/>
  <c r="M945" i="2"/>
  <c r="K945" i="2"/>
  <c r="K944" i="2"/>
  <c r="N940" i="2"/>
  <c r="M940" i="2"/>
  <c r="K940" i="2"/>
  <c r="K939" i="2"/>
  <c r="K938" i="2"/>
  <c r="K937" i="2"/>
  <c r="K936" i="2"/>
  <c r="M935" i="2"/>
  <c r="L935" i="2"/>
  <c r="K935" i="2"/>
  <c r="N928" i="2"/>
  <c r="M928" i="2"/>
  <c r="L928" i="2"/>
  <c r="K928" i="2"/>
  <c r="N927" i="2"/>
  <c r="M927" i="2"/>
  <c r="L927" i="2"/>
  <c r="K927" i="2"/>
  <c r="N925" i="2"/>
  <c r="M925" i="2"/>
  <c r="L925" i="2"/>
  <c r="K925" i="2"/>
  <c r="N924" i="2"/>
  <c r="M924" i="2"/>
  <c r="L924" i="2"/>
  <c r="K924" i="2"/>
  <c r="N923" i="2"/>
  <c r="M923" i="2"/>
  <c r="L923" i="2"/>
  <c r="K923" i="2"/>
  <c r="N921" i="2"/>
  <c r="M921" i="2"/>
  <c r="L921" i="2"/>
  <c r="K921" i="2"/>
  <c r="N920" i="2"/>
  <c r="M920" i="2"/>
  <c r="L920" i="2"/>
  <c r="K920" i="2"/>
  <c r="N919" i="2"/>
  <c r="M919" i="2"/>
  <c r="L919" i="2"/>
  <c r="K919" i="2"/>
  <c r="N914" i="2"/>
  <c r="M914" i="2"/>
  <c r="L914" i="2"/>
  <c r="K914" i="2"/>
  <c r="N913" i="2"/>
  <c r="M913" i="2"/>
  <c r="L913" i="2"/>
  <c r="K913" i="2"/>
  <c r="N911" i="2"/>
  <c r="M911" i="2"/>
  <c r="L911" i="2"/>
  <c r="K911" i="2"/>
  <c r="N910" i="2"/>
  <c r="M910" i="2"/>
  <c r="L910" i="2"/>
  <c r="K910" i="2"/>
  <c r="N909" i="2"/>
  <c r="M909" i="2"/>
  <c r="L909" i="2"/>
  <c r="K909" i="2"/>
  <c r="N908" i="2"/>
  <c r="M908" i="2"/>
  <c r="L908" i="2"/>
  <c r="K908" i="2"/>
  <c r="N906" i="2"/>
  <c r="M906" i="2"/>
  <c r="L906" i="2"/>
  <c r="K906" i="2"/>
  <c r="N905" i="2"/>
  <c r="M905" i="2"/>
  <c r="L905" i="2"/>
  <c r="K905" i="2"/>
  <c r="N904" i="2"/>
  <c r="M904" i="2"/>
  <c r="L904" i="2"/>
  <c r="K904" i="2"/>
  <c r="M898" i="2"/>
  <c r="L898" i="2"/>
  <c r="K898" i="2"/>
  <c r="N894" i="2"/>
  <c r="M894" i="2"/>
  <c r="K894" i="2"/>
  <c r="N893" i="2"/>
  <c r="M893" i="2"/>
  <c r="K893" i="2"/>
  <c r="K892" i="2"/>
  <c r="N891" i="2"/>
  <c r="M891" i="2"/>
  <c r="K891" i="2"/>
  <c r="M890" i="2"/>
  <c r="L890" i="2"/>
  <c r="K890" i="2"/>
  <c r="N888" i="2"/>
  <c r="M888" i="2"/>
  <c r="K888" i="2"/>
  <c r="N887" i="2"/>
  <c r="M887" i="2"/>
  <c r="K887" i="2"/>
  <c r="N886" i="2"/>
  <c r="M886" i="2"/>
  <c r="K886" i="2"/>
  <c r="N885" i="2"/>
  <c r="M885" i="2"/>
  <c r="K885" i="2"/>
  <c r="N884" i="2"/>
  <c r="M884" i="2"/>
  <c r="K884" i="2"/>
  <c r="K883" i="2"/>
  <c r="N882" i="2"/>
  <c r="M882" i="2"/>
  <c r="K882" i="2"/>
  <c r="N881" i="2"/>
  <c r="M881" i="2"/>
  <c r="K881" i="2"/>
  <c r="N880" i="2"/>
  <c r="M880" i="2"/>
  <c r="K880" i="2"/>
  <c r="N875" i="2"/>
  <c r="M875" i="2"/>
  <c r="K875" i="2"/>
  <c r="N874" i="2"/>
  <c r="M874" i="2"/>
  <c r="K874" i="2"/>
  <c r="K873" i="2"/>
  <c r="N872" i="2"/>
  <c r="M872" i="2"/>
  <c r="K872" i="2"/>
  <c r="N871" i="2"/>
  <c r="M871" i="2"/>
  <c r="K871" i="2"/>
  <c r="N870" i="2"/>
  <c r="M870" i="2"/>
  <c r="K870" i="2"/>
  <c r="M869" i="2"/>
  <c r="L869" i="2"/>
  <c r="K869" i="2"/>
  <c r="N867" i="2"/>
  <c r="M867" i="2"/>
  <c r="K867" i="2"/>
  <c r="N866" i="2"/>
  <c r="M866" i="2"/>
  <c r="K866" i="2"/>
  <c r="N865" i="2"/>
  <c r="M865" i="2"/>
  <c r="K865" i="2"/>
  <c r="N864" i="2"/>
  <c r="M864" i="2"/>
  <c r="K864" i="2"/>
  <c r="N863" i="2"/>
  <c r="M863" i="2"/>
  <c r="K863" i="2"/>
  <c r="N862" i="2"/>
  <c r="M862" i="2"/>
  <c r="K862" i="2"/>
  <c r="K861" i="2"/>
  <c r="N860" i="2"/>
  <c r="M860" i="2"/>
  <c r="K860" i="2"/>
  <c r="N859" i="2"/>
  <c r="M859" i="2"/>
  <c r="K859" i="2"/>
  <c r="N858" i="2"/>
  <c r="M858" i="2"/>
  <c r="K858" i="2"/>
  <c r="M853" i="2"/>
  <c r="L853" i="2"/>
  <c r="K853" i="2"/>
  <c r="M849" i="2"/>
  <c r="K849" i="2"/>
  <c r="K848" i="2"/>
  <c r="M847" i="2"/>
  <c r="L847" i="2"/>
  <c r="K847" i="2"/>
  <c r="N843" i="2"/>
  <c r="M843" i="2"/>
  <c r="K843" i="2"/>
  <c r="N842" i="2"/>
  <c r="M842" i="2"/>
  <c r="K842" i="2"/>
  <c r="K841" i="2"/>
  <c r="M840" i="2"/>
  <c r="L840" i="2"/>
  <c r="K840" i="2"/>
  <c r="N834" i="2"/>
  <c r="M834" i="2"/>
  <c r="L834" i="2"/>
  <c r="K834" i="2"/>
  <c r="N833" i="2"/>
  <c r="M833" i="2"/>
  <c r="L833" i="2"/>
  <c r="K833" i="2"/>
  <c r="N831" i="2"/>
  <c r="M831" i="2"/>
  <c r="L831" i="2"/>
  <c r="K831" i="2"/>
  <c r="N830" i="2"/>
  <c r="M830" i="2"/>
  <c r="L830" i="2"/>
  <c r="K830" i="2"/>
  <c r="N829" i="2"/>
  <c r="M829" i="2"/>
  <c r="K829" i="2"/>
  <c r="M824" i="2"/>
  <c r="L824" i="2"/>
  <c r="K824" i="2"/>
  <c r="M822" i="2"/>
  <c r="L822" i="2"/>
  <c r="K822" i="2"/>
  <c r="M821" i="2"/>
  <c r="L821" i="2"/>
  <c r="K821" i="2"/>
  <c r="N816" i="2"/>
  <c r="M816" i="2"/>
  <c r="L816" i="2"/>
  <c r="K816" i="2"/>
  <c r="N814" i="2"/>
  <c r="M814" i="2"/>
  <c r="L814" i="2"/>
  <c r="K814" i="2"/>
  <c r="N813" i="2"/>
  <c r="M813" i="2"/>
  <c r="K813" i="2"/>
  <c r="N812" i="2"/>
  <c r="M812" i="2"/>
  <c r="L812" i="2"/>
  <c r="K812" i="2"/>
  <c r="N810" i="2"/>
  <c r="M810" i="2"/>
  <c r="L810" i="2"/>
  <c r="K810" i="2"/>
  <c r="N809" i="2"/>
  <c r="M809" i="2"/>
  <c r="K809" i="2"/>
  <c r="N808" i="2"/>
  <c r="M808" i="2"/>
  <c r="L808" i="2"/>
  <c r="K808" i="2"/>
  <c r="N803" i="2"/>
  <c r="M803" i="2"/>
  <c r="L803" i="2"/>
  <c r="K803" i="2"/>
  <c r="N801" i="2"/>
  <c r="M801" i="2"/>
  <c r="L801" i="2"/>
  <c r="K801" i="2"/>
  <c r="N800" i="2"/>
  <c r="M800" i="2"/>
  <c r="L800" i="2"/>
  <c r="K800" i="2"/>
  <c r="N795" i="2"/>
  <c r="M795" i="2"/>
  <c r="L795" i="2"/>
  <c r="K795" i="2"/>
  <c r="N794" i="2"/>
  <c r="M794" i="2"/>
  <c r="K794" i="2"/>
  <c r="N792" i="2"/>
  <c r="M792" i="2"/>
  <c r="K792" i="2"/>
  <c r="N791" i="2"/>
  <c r="M791" i="2"/>
  <c r="L791" i="2"/>
  <c r="K791" i="2"/>
  <c r="N789" i="2"/>
  <c r="M789" i="2"/>
  <c r="L789" i="2"/>
  <c r="K789" i="2"/>
  <c r="N788" i="2"/>
  <c r="M788" i="2"/>
  <c r="L788" i="2"/>
  <c r="K788" i="2"/>
  <c r="N787" i="2"/>
  <c r="M787" i="2"/>
  <c r="L787" i="2"/>
  <c r="K787" i="2"/>
  <c r="N782" i="2"/>
  <c r="M782" i="2"/>
  <c r="L782" i="2"/>
  <c r="K782" i="2"/>
  <c r="N780" i="2"/>
  <c r="M780" i="2"/>
  <c r="L780" i="2"/>
  <c r="K780" i="2"/>
  <c r="N779" i="2"/>
  <c r="M779" i="2"/>
  <c r="L779" i="2"/>
  <c r="K779" i="2"/>
  <c r="N774" i="2"/>
  <c r="M774" i="2"/>
  <c r="L774" i="2"/>
  <c r="K774" i="2"/>
  <c r="N772" i="2"/>
  <c r="M772" i="2"/>
  <c r="K772" i="2"/>
  <c r="N771" i="2"/>
  <c r="M771" i="2"/>
  <c r="K771" i="2"/>
  <c r="N770" i="2"/>
  <c r="M770" i="2"/>
  <c r="K770" i="2"/>
  <c r="N769" i="2"/>
  <c r="M769" i="2"/>
  <c r="K769" i="2"/>
  <c r="K768" i="2"/>
  <c r="N767" i="2"/>
  <c r="M767" i="2"/>
  <c r="L767" i="2"/>
  <c r="K767" i="2"/>
  <c r="N766" i="2"/>
  <c r="M766" i="2"/>
  <c r="K766" i="2"/>
  <c r="N765" i="2"/>
  <c r="M765" i="2"/>
  <c r="L765" i="2"/>
  <c r="K765" i="2"/>
  <c r="N760" i="2"/>
  <c r="M760" i="2"/>
  <c r="L760" i="2"/>
  <c r="K760" i="2"/>
  <c r="M759" i="2"/>
  <c r="L759" i="2"/>
  <c r="K759" i="2"/>
  <c r="N757" i="2"/>
  <c r="M757" i="2"/>
  <c r="L757" i="2"/>
  <c r="K757" i="2"/>
  <c r="N756" i="2"/>
  <c r="M756" i="2"/>
  <c r="L756" i="2"/>
  <c r="K756" i="2"/>
  <c r="M755" i="2"/>
  <c r="L755" i="2"/>
  <c r="K755" i="2"/>
  <c r="N754" i="2"/>
  <c r="M754" i="2"/>
  <c r="K754" i="2"/>
  <c r="N753" i="2"/>
  <c r="M753" i="2"/>
  <c r="L753" i="2"/>
  <c r="K753" i="2"/>
  <c r="N752" i="2"/>
  <c r="M752" i="2"/>
  <c r="L752" i="2"/>
  <c r="K752" i="2"/>
  <c r="N750" i="2"/>
  <c r="M750" i="2"/>
  <c r="L750" i="2"/>
  <c r="K750" i="2"/>
  <c r="N749" i="2"/>
  <c r="M749" i="2"/>
  <c r="L749" i="2"/>
  <c r="K749" i="2"/>
  <c r="N748" i="2"/>
  <c r="M748" i="2"/>
  <c r="L748" i="2"/>
  <c r="K748" i="2"/>
  <c r="N742" i="2"/>
  <c r="M742" i="2"/>
  <c r="L742" i="2"/>
  <c r="K742" i="2"/>
  <c r="N740" i="2"/>
  <c r="M740" i="2"/>
  <c r="L740" i="2"/>
  <c r="K740" i="2"/>
  <c r="N739" i="2"/>
  <c r="M739" i="2"/>
  <c r="L739" i="2"/>
  <c r="K739" i="2"/>
  <c r="M738" i="2"/>
  <c r="L738" i="2"/>
  <c r="K738" i="2"/>
  <c r="N737" i="2"/>
  <c r="M737" i="2"/>
  <c r="L737" i="2"/>
  <c r="K737" i="2"/>
  <c r="N736" i="2"/>
  <c r="M736" i="2"/>
  <c r="L736" i="2"/>
  <c r="K736" i="2"/>
  <c r="N734" i="2"/>
  <c r="M734" i="2"/>
  <c r="L734" i="2"/>
  <c r="K734" i="2"/>
  <c r="N733" i="2"/>
  <c r="M733" i="2"/>
  <c r="L733" i="2"/>
  <c r="K733" i="2"/>
  <c r="N732" i="2"/>
  <c r="M732" i="2"/>
  <c r="L732" i="2"/>
  <c r="K732" i="2"/>
  <c r="M726" i="2"/>
  <c r="L726" i="2"/>
  <c r="K726" i="2"/>
  <c r="M725" i="2"/>
  <c r="L725" i="2"/>
  <c r="K725" i="2"/>
  <c r="N721" i="2"/>
  <c r="M721" i="2"/>
  <c r="L721" i="2"/>
  <c r="K721" i="2"/>
  <c r="N717" i="2"/>
  <c r="M717" i="2"/>
  <c r="L717" i="2"/>
  <c r="K717" i="2"/>
  <c r="M716" i="2"/>
  <c r="L716" i="2"/>
  <c r="K716" i="2"/>
  <c r="M714" i="2"/>
  <c r="L714" i="2"/>
  <c r="K714" i="2"/>
  <c r="M713" i="2"/>
  <c r="L713" i="2"/>
  <c r="K713" i="2"/>
  <c r="N712" i="2"/>
  <c r="M712" i="2"/>
  <c r="L712" i="2"/>
  <c r="K712" i="2"/>
  <c r="K711" i="2"/>
  <c r="N710" i="2"/>
  <c r="M710" i="2"/>
  <c r="L710" i="2"/>
  <c r="K710" i="2"/>
  <c r="M705" i="2"/>
  <c r="L705" i="2"/>
  <c r="K705" i="2"/>
  <c r="M704" i="2"/>
  <c r="L704" i="2"/>
  <c r="K704" i="2"/>
  <c r="M702" i="2"/>
  <c r="L702" i="2"/>
  <c r="K702" i="2"/>
  <c r="N701" i="2"/>
  <c r="M701" i="2"/>
  <c r="L701" i="2"/>
  <c r="K701" i="2"/>
  <c r="N700" i="2"/>
  <c r="M700" i="2"/>
  <c r="L700" i="2"/>
  <c r="K700" i="2"/>
  <c r="N698" i="2"/>
  <c r="M698" i="2"/>
  <c r="L698" i="2"/>
  <c r="K698" i="2"/>
  <c r="M693" i="2"/>
  <c r="L693" i="2"/>
  <c r="K693" i="2"/>
  <c r="N686" i="2"/>
  <c r="M686" i="2"/>
  <c r="K686" i="2"/>
  <c r="K685" i="2"/>
  <c r="K684" i="2"/>
  <c r="K683" i="2"/>
  <c r="N682" i="2"/>
  <c r="M682" i="2"/>
  <c r="K682" i="2"/>
  <c r="K681" i="2"/>
  <c r="K680" i="2"/>
  <c r="K679" i="2"/>
  <c r="M678" i="2"/>
  <c r="L678" i="2"/>
  <c r="K678" i="2"/>
  <c r="N674" i="2"/>
  <c r="M674" i="2"/>
  <c r="K674" i="2"/>
  <c r="N673" i="2"/>
  <c r="M673" i="2"/>
  <c r="K673" i="2"/>
  <c r="K672" i="2"/>
  <c r="M671" i="2"/>
  <c r="L671" i="2"/>
  <c r="K671" i="2"/>
  <c r="N669" i="2"/>
  <c r="M669" i="2"/>
  <c r="K669" i="2"/>
  <c r="K668" i="2"/>
  <c r="N667" i="2"/>
  <c r="M667" i="2"/>
  <c r="K667" i="2"/>
  <c r="N666" i="2"/>
  <c r="M666" i="2"/>
  <c r="K666" i="2"/>
  <c r="K665" i="2"/>
  <c r="M661" i="2"/>
  <c r="L661" i="2"/>
  <c r="K661" i="2"/>
  <c r="M657" i="2"/>
  <c r="K657" i="2"/>
  <c r="K656" i="2"/>
  <c r="M655" i="2"/>
  <c r="L655" i="2"/>
  <c r="K655" i="2"/>
  <c r="N653" i="2"/>
  <c r="M653" i="2"/>
  <c r="K653" i="2"/>
  <c r="N652" i="2"/>
  <c r="M652" i="2"/>
  <c r="K652" i="2"/>
  <c r="K651" i="2"/>
  <c r="N647" i="2"/>
  <c r="M647" i="2"/>
  <c r="K647" i="2"/>
  <c r="N646" i="2"/>
  <c r="M646" i="2"/>
  <c r="K646" i="2"/>
  <c r="K645" i="2"/>
  <c r="N644" i="2"/>
  <c r="M644" i="2"/>
  <c r="K644" i="2"/>
  <c r="N643" i="2"/>
  <c r="M643" i="2"/>
  <c r="K643" i="2"/>
  <c r="K642" i="2"/>
  <c r="M641" i="2"/>
  <c r="L641" i="2"/>
  <c r="K641" i="2"/>
  <c r="N639" i="2"/>
  <c r="M639" i="2"/>
  <c r="K639" i="2"/>
  <c r="N638" i="2"/>
  <c r="M638" i="2"/>
  <c r="K638" i="2"/>
  <c r="N637" i="2"/>
  <c r="M637" i="2"/>
  <c r="K637" i="2"/>
  <c r="N636" i="2"/>
  <c r="M636" i="2"/>
  <c r="K636" i="2"/>
  <c r="N635" i="2"/>
  <c r="M635" i="2"/>
  <c r="K635" i="2"/>
  <c r="K634" i="2"/>
  <c r="N633" i="2"/>
  <c r="M633" i="2"/>
  <c r="K633" i="2"/>
  <c r="N632" i="2"/>
  <c r="M632" i="2"/>
  <c r="K632" i="2"/>
  <c r="N631" i="2"/>
  <c r="M631" i="2"/>
  <c r="K631" i="2"/>
  <c r="K630" i="2"/>
  <c r="N626" i="2"/>
  <c r="M626" i="2"/>
  <c r="K626" i="2"/>
  <c r="K625" i="2"/>
  <c r="M624" i="2"/>
  <c r="L624" i="2"/>
  <c r="K624" i="2"/>
  <c r="N619" i="2"/>
  <c r="M619" i="2"/>
  <c r="K619" i="2"/>
  <c r="K618" i="2"/>
  <c r="K617" i="2"/>
  <c r="K616" i="2"/>
  <c r="K615" i="2"/>
  <c r="M614" i="2"/>
  <c r="L614" i="2"/>
  <c r="K614" i="2"/>
  <c r="N612" i="2"/>
  <c r="M612" i="2"/>
  <c r="K612" i="2"/>
  <c r="N611" i="2"/>
  <c r="M611" i="2"/>
  <c r="K611" i="2"/>
  <c r="M606" i="2"/>
  <c r="L606" i="2"/>
  <c r="K606" i="2"/>
  <c r="N604" i="2"/>
  <c r="M604" i="2"/>
  <c r="K604" i="2"/>
  <c r="K603" i="2"/>
  <c r="M599" i="2"/>
  <c r="K599" i="2"/>
  <c r="M598" i="2"/>
  <c r="L598" i="2"/>
  <c r="K598" i="2"/>
  <c r="N596" i="2"/>
  <c r="M596" i="2"/>
  <c r="K596" i="2"/>
  <c r="K595" i="2"/>
  <c r="N591" i="2"/>
  <c r="M591" i="2"/>
  <c r="K591" i="2"/>
  <c r="N590" i="2"/>
  <c r="M590" i="2"/>
  <c r="K590" i="2"/>
  <c r="K589" i="2"/>
  <c r="N588" i="2"/>
  <c r="M588" i="2"/>
  <c r="K588" i="2"/>
  <c r="M587" i="2"/>
  <c r="L587" i="2"/>
  <c r="K587" i="2"/>
  <c r="N585" i="2"/>
  <c r="M585" i="2"/>
  <c r="K585" i="2"/>
  <c r="N584" i="2"/>
  <c r="M584" i="2"/>
  <c r="K584" i="2"/>
  <c r="N583" i="2"/>
  <c r="M583" i="2"/>
  <c r="K583" i="2"/>
  <c r="N582" i="2"/>
  <c r="M582" i="2"/>
  <c r="K582" i="2"/>
  <c r="N581" i="2"/>
  <c r="M581" i="2"/>
  <c r="K581" i="2"/>
  <c r="K580" i="2"/>
  <c r="N579" i="2"/>
  <c r="M579" i="2"/>
  <c r="K579" i="2"/>
  <c r="N578" i="2"/>
  <c r="M578" i="2"/>
  <c r="K578" i="2"/>
  <c r="N577" i="2"/>
  <c r="M577" i="2"/>
  <c r="K577" i="2"/>
  <c r="K576" i="2"/>
  <c r="N572" i="2"/>
  <c r="M572" i="2"/>
  <c r="K572" i="2"/>
  <c r="N571" i="2"/>
  <c r="M571" i="2"/>
  <c r="K571" i="2"/>
  <c r="K570" i="2"/>
  <c r="N569" i="2"/>
  <c r="M569" i="2"/>
  <c r="K569" i="2"/>
  <c r="M568" i="2"/>
  <c r="L568" i="2"/>
  <c r="K568" i="2"/>
  <c r="N566" i="2"/>
  <c r="M566" i="2"/>
  <c r="K566" i="2"/>
  <c r="N565" i="2"/>
  <c r="M565" i="2"/>
  <c r="K565" i="2"/>
  <c r="N564" i="2"/>
  <c r="M564" i="2"/>
  <c r="K564" i="2"/>
  <c r="N563" i="2"/>
  <c r="M563" i="2"/>
  <c r="K563" i="2"/>
  <c r="N562" i="2"/>
  <c r="M562" i="2"/>
  <c r="K562" i="2"/>
  <c r="K561" i="2"/>
  <c r="N560" i="2"/>
  <c r="M560" i="2"/>
  <c r="K560" i="2"/>
  <c r="N559" i="2"/>
  <c r="M559" i="2"/>
  <c r="K559" i="2"/>
  <c r="N558" i="2"/>
  <c r="M558" i="2"/>
  <c r="K558" i="2"/>
  <c r="K557" i="2"/>
  <c r="M553" i="2"/>
  <c r="L553" i="2"/>
  <c r="K553" i="2"/>
  <c r="N551" i="2"/>
  <c r="M551" i="2"/>
  <c r="L551" i="2"/>
  <c r="K551" i="2"/>
  <c r="N547" i="2"/>
  <c r="M547" i="2"/>
  <c r="L547" i="2"/>
  <c r="K547" i="2"/>
  <c r="M542" i="2"/>
  <c r="L542" i="2"/>
  <c r="K542" i="2"/>
  <c r="M536" i="2"/>
  <c r="L536" i="2"/>
  <c r="K536" i="2"/>
  <c r="M531" i="2"/>
  <c r="L531" i="2"/>
  <c r="K531" i="2"/>
  <c r="N529" i="2"/>
  <c r="M529" i="2"/>
  <c r="K529" i="2"/>
  <c r="K528" i="2"/>
  <c r="N527" i="2"/>
  <c r="M527" i="2"/>
  <c r="K527" i="2"/>
  <c r="N526" i="2"/>
  <c r="M526" i="2"/>
  <c r="K526" i="2"/>
  <c r="K525" i="2"/>
  <c r="N521" i="2"/>
  <c r="M521" i="2"/>
  <c r="K521" i="2"/>
  <c r="N520" i="2"/>
  <c r="M520" i="2"/>
  <c r="K520" i="2"/>
  <c r="K519" i="2"/>
  <c r="N518" i="2"/>
  <c r="M518" i="2"/>
  <c r="K518" i="2"/>
  <c r="M517" i="2"/>
  <c r="L517" i="2"/>
  <c r="K517" i="2"/>
  <c r="N515" i="2"/>
  <c r="M515" i="2"/>
  <c r="K515" i="2"/>
  <c r="N514" i="2"/>
  <c r="M514" i="2"/>
  <c r="K514" i="2"/>
  <c r="N513" i="2"/>
  <c r="M513" i="2"/>
  <c r="K513" i="2"/>
  <c r="N512" i="2"/>
  <c r="M512" i="2"/>
  <c r="K512" i="2"/>
  <c r="N511" i="2"/>
  <c r="M511" i="2"/>
  <c r="K511" i="2"/>
  <c r="N510" i="2"/>
  <c r="M510" i="2"/>
  <c r="K510" i="2"/>
  <c r="K509" i="2"/>
  <c r="N508" i="2"/>
  <c r="M508" i="2"/>
  <c r="K508" i="2"/>
  <c r="N507" i="2"/>
  <c r="M507" i="2"/>
  <c r="K507" i="2"/>
  <c r="N506" i="2"/>
  <c r="M506" i="2"/>
  <c r="K506" i="2"/>
  <c r="K505" i="2"/>
  <c r="N501" i="2"/>
  <c r="M501" i="2"/>
  <c r="L501" i="2"/>
  <c r="K501" i="2"/>
  <c r="M496" i="2"/>
  <c r="K496" i="2"/>
  <c r="M495" i="2"/>
  <c r="K495" i="2"/>
  <c r="M494" i="2"/>
  <c r="K494" i="2"/>
  <c r="K493" i="2"/>
  <c r="N490" i="2"/>
  <c r="M490" i="2"/>
  <c r="L490" i="2"/>
  <c r="K490" i="2"/>
  <c r="N487" i="2"/>
  <c r="M487" i="2"/>
  <c r="L487" i="2"/>
  <c r="K487" i="2"/>
  <c r="N485" i="2"/>
  <c r="M485" i="2"/>
  <c r="L485" i="2"/>
  <c r="K485" i="2"/>
  <c r="M478" i="2"/>
  <c r="L478" i="2"/>
  <c r="K478" i="2"/>
  <c r="N477" i="2"/>
  <c r="M477" i="2"/>
  <c r="L477" i="2"/>
  <c r="K477" i="2"/>
  <c r="M475" i="2"/>
  <c r="L475" i="2"/>
  <c r="K475" i="2"/>
  <c r="M474" i="2"/>
  <c r="L474" i="2"/>
  <c r="K474" i="2"/>
  <c r="M473" i="2"/>
  <c r="L473" i="2"/>
  <c r="K473" i="2"/>
  <c r="N467" i="2"/>
  <c r="M467" i="2"/>
  <c r="L467" i="2"/>
  <c r="K467" i="2"/>
  <c r="N466" i="2"/>
  <c r="M466" i="2"/>
  <c r="L466" i="2"/>
  <c r="K466" i="2"/>
  <c r="M461" i="2"/>
  <c r="L461" i="2"/>
  <c r="K461" i="2"/>
  <c r="M460" i="2"/>
  <c r="L460" i="2"/>
  <c r="K460" i="2"/>
  <c r="M456" i="2"/>
  <c r="L456" i="2"/>
  <c r="K456" i="2"/>
  <c r="N455" i="2"/>
  <c r="M455" i="2"/>
  <c r="L455" i="2"/>
  <c r="K455" i="2"/>
  <c r="N450" i="2"/>
  <c r="M450" i="2"/>
  <c r="K450" i="2"/>
  <c r="K449" i="2"/>
  <c r="K448" i="2"/>
  <c r="K447" i="2"/>
  <c r="K446" i="2"/>
  <c r="N445" i="2"/>
  <c r="M445" i="2"/>
  <c r="L445" i="2"/>
  <c r="K445" i="2"/>
  <c r="M441" i="2"/>
  <c r="L441" i="2"/>
  <c r="K441" i="2"/>
  <c r="M440" i="2"/>
  <c r="L440" i="2"/>
  <c r="K440" i="2"/>
  <c r="M436" i="2"/>
  <c r="L436" i="2"/>
  <c r="K436" i="2"/>
  <c r="M435" i="2"/>
  <c r="L435" i="2"/>
  <c r="K435" i="2"/>
  <c r="M433" i="2"/>
  <c r="L433" i="2"/>
  <c r="K433" i="2"/>
  <c r="M432" i="2"/>
  <c r="L432" i="2"/>
  <c r="K432" i="2"/>
  <c r="M431" i="2"/>
  <c r="L431" i="2"/>
  <c r="K431" i="2"/>
  <c r="M427" i="2"/>
  <c r="L427" i="2"/>
  <c r="K427" i="2"/>
  <c r="M426" i="2"/>
  <c r="L426" i="2"/>
  <c r="K426" i="2"/>
  <c r="N422" i="2"/>
  <c r="M422" i="2"/>
  <c r="K422" i="2"/>
  <c r="N421" i="2"/>
  <c r="M421" i="2"/>
  <c r="K421" i="2"/>
  <c r="K420" i="2"/>
  <c r="N419" i="2"/>
  <c r="M419" i="2"/>
  <c r="K419" i="2"/>
  <c r="N418" i="2"/>
  <c r="M418" i="2"/>
  <c r="K418" i="2"/>
  <c r="K417" i="2"/>
  <c r="K416" i="2"/>
  <c r="K415" i="2"/>
  <c r="N414" i="2"/>
  <c r="M414" i="2"/>
  <c r="K414" i="2"/>
  <c r="N413" i="2"/>
  <c r="M413" i="2"/>
  <c r="K413" i="2"/>
  <c r="M406" i="2"/>
  <c r="L406" i="2"/>
  <c r="K406" i="2"/>
  <c r="M403" i="2"/>
  <c r="L403" i="2"/>
  <c r="K403" i="2"/>
  <c r="M399" i="2"/>
  <c r="L399" i="2"/>
  <c r="K399" i="2"/>
  <c r="M397" i="2"/>
  <c r="L397" i="2"/>
  <c r="K397" i="2"/>
  <c r="M396" i="2"/>
  <c r="L396" i="2"/>
  <c r="K396" i="2"/>
  <c r="N389" i="2"/>
  <c r="M389" i="2"/>
  <c r="K389" i="2"/>
  <c r="K388" i="2"/>
  <c r="K387" i="2"/>
  <c r="K386" i="2"/>
  <c r="K385" i="2"/>
  <c r="N384" i="2"/>
  <c r="M384" i="2"/>
  <c r="L384" i="2"/>
  <c r="K384" i="2"/>
  <c r="N379" i="2"/>
  <c r="M379" i="2"/>
  <c r="K379" i="2"/>
  <c r="N378" i="2"/>
  <c r="M378" i="2"/>
  <c r="L378" i="2"/>
  <c r="K378" i="2"/>
  <c r="M372" i="2"/>
  <c r="L372" i="2"/>
  <c r="K372" i="2"/>
  <c r="M368" i="2"/>
  <c r="L368" i="2"/>
  <c r="K368" i="2"/>
  <c r="N367" i="2"/>
  <c r="M367" i="2"/>
  <c r="L367" i="2"/>
  <c r="K367" i="2"/>
  <c r="N366" i="2"/>
  <c r="M366" i="2"/>
  <c r="L366" i="2"/>
  <c r="K366" i="2"/>
  <c r="M361" i="2"/>
  <c r="L361" i="2"/>
  <c r="K361" i="2"/>
  <c r="M355" i="2"/>
  <c r="L355" i="2"/>
  <c r="K355" i="2"/>
  <c r="M353" i="2"/>
  <c r="L353" i="2"/>
  <c r="K353" i="2"/>
  <c r="N347" i="2"/>
  <c r="M347" i="2"/>
  <c r="K347" i="2"/>
  <c r="K346" i="2"/>
  <c r="N345" i="2"/>
  <c r="M345" i="2"/>
  <c r="K345" i="2"/>
  <c r="K344" i="2"/>
  <c r="K343" i="2"/>
  <c r="K342" i="2"/>
  <c r="K341" i="2"/>
  <c r="K340" i="2"/>
  <c r="N339" i="2"/>
  <c r="M339" i="2"/>
  <c r="K339" i="2"/>
  <c r="K338" i="2"/>
  <c r="K337" i="2"/>
  <c r="K336" i="2"/>
  <c r="N335" i="2"/>
  <c r="M335" i="2"/>
  <c r="K335" i="2"/>
  <c r="K334" i="2"/>
  <c r="K333" i="2"/>
  <c r="K332" i="2"/>
  <c r="K331" i="2"/>
  <c r="N328" i="2"/>
  <c r="M328" i="2"/>
  <c r="L328" i="2"/>
  <c r="K328" i="2"/>
  <c r="N326" i="2"/>
  <c r="M326" i="2"/>
  <c r="L326" i="2"/>
  <c r="K326" i="2"/>
  <c r="K320" i="2"/>
  <c r="N319" i="2"/>
  <c r="M319" i="2"/>
  <c r="L319" i="2"/>
  <c r="K319" i="2"/>
  <c r="N318" i="2"/>
  <c r="M318" i="2"/>
  <c r="L318" i="2"/>
  <c r="K318" i="2"/>
  <c r="N313" i="2"/>
  <c r="M313" i="2"/>
  <c r="L313" i="2"/>
  <c r="K313" i="2"/>
  <c r="N312" i="2"/>
  <c r="M312" i="2"/>
  <c r="L312" i="2"/>
  <c r="K312" i="2"/>
  <c r="N310" i="2"/>
  <c r="M310" i="2"/>
  <c r="L310" i="2"/>
  <c r="K310" i="2"/>
  <c r="N309" i="2"/>
  <c r="M309" i="2"/>
  <c r="L309" i="2"/>
  <c r="K309" i="2"/>
  <c r="N308" i="2"/>
  <c r="M308" i="2"/>
  <c r="L308" i="2"/>
  <c r="K308" i="2"/>
  <c r="N307" i="2"/>
  <c r="M307" i="2"/>
  <c r="L307" i="2"/>
  <c r="K307" i="2"/>
  <c r="N306" i="2"/>
  <c r="M306" i="2"/>
  <c r="L306" i="2"/>
  <c r="K306" i="2"/>
  <c r="N304" i="2"/>
  <c r="M304" i="2"/>
  <c r="L304" i="2"/>
  <c r="K304" i="2"/>
  <c r="N303" i="2"/>
  <c r="M303" i="2"/>
  <c r="L303" i="2"/>
  <c r="K303" i="2"/>
  <c r="N302" i="2"/>
  <c r="M302" i="2"/>
  <c r="L302" i="2"/>
  <c r="K302" i="2"/>
  <c r="N298" i="2"/>
  <c r="M298" i="2"/>
  <c r="L298" i="2"/>
  <c r="K298" i="2"/>
  <c r="N292" i="2"/>
  <c r="M292" i="2"/>
  <c r="K292" i="2"/>
  <c r="K291" i="2"/>
  <c r="K290" i="2"/>
  <c r="K289" i="2"/>
  <c r="K288" i="2"/>
  <c r="K287" i="2"/>
  <c r="N285" i="2"/>
  <c r="M285" i="2"/>
  <c r="L285" i="2"/>
  <c r="K285" i="2"/>
  <c r="N283" i="2"/>
  <c r="M283" i="2"/>
  <c r="K283" i="2"/>
  <c r="K282" i="2"/>
  <c r="N281" i="2"/>
  <c r="M281" i="2"/>
  <c r="L281" i="2"/>
  <c r="K281" i="2"/>
  <c r="N280" i="2"/>
  <c r="M280" i="2"/>
  <c r="L280" i="2"/>
  <c r="K280" i="2"/>
  <c r="N275" i="2"/>
  <c r="M275" i="2"/>
  <c r="L275" i="2"/>
  <c r="K275" i="2"/>
  <c r="N273" i="2"/>
  <c r="M273" i="2"/>
  <c r="K273" i="2"/>
  <c r="K272" i="2"/>
  <c r="N271" i="2"/>
  <c r="M271" i="2"/>
  <c r="L271" i="2"/>
  <c r="K271" i="2"/>
  <c r="N270" i="2"/>
  <c r="M270" i="2"/>
  <c r="L270" i="2"/>
  <c r="K270" i="2"/>
  <c r="N265" i="2"/>
  <c r="M265" i="2"/>
  <c r="L265" i="2"/>
  <c r="K265" i="2"/>
  <c r="L264" i="2"/>
  <c r="K264" i="2"/>
  <c r="N263" i="2"/>
  <c r="M263" i="2"/>
  <c r="L263" i="2"/>
  <c r="K263" i="2"/>
  <c r="N261" i="2"/>
  <c r="M261" i="2"/>
  <c r="L261" i="2"/>
  <c r="K261" i="2"/>
  <c r="N260" i="2"/>
  <c r="M260" i="2"/>
  <c r="L260" i="2"/>
  <c r="K260" i="2"/>
  <c r="N255" i="2"/>
  <c r="M255" i="2"/>
  <c r="L255" i="2"/>
  <c r="K255" i="2"/>
  <c r="N254" i="2"/>
  <c r="M254" i="2"/>
  <c r="L254" i="2"/>
  <c r="K254" i="2"/>
  <c r="N252" i="2"/>
  <c r="M252" i="2"/>
  <c r="L252" i="2"/>
  <c r="K252" i="2"/>
  <c r="N251" i="2"/>
  <c r="M251" i="2"/>
  <c r="L251" i="2"/>
  <c r="K251" i="2"/>
  <c r="N250" i="2"/>
  <c r="M250" i="2"/>
  <c r="L250" i="2"/>
  <c r="K250" i="2"/>
  <c r="N249" i="2"/>
  <c r="M249" i="2"/>
  <c r="L249" i="2"/>
  <c r="K249" i="2"/>
  <c r="N248" i="2"/>
  <c r="M248" i="2"/>
  <c r="L248" i="2"/>
  <c r="K248" i="2"/>
  <c r="N247" i="2"/>
  <c r="M247" i="2"/>
  <c r="L247" i="2"/>
  <c r="K247" i="2"/>
  <c r="N245" i="2"/>
  <c r="M245" i="2"/>
  <c r="L245" i="2"/>
  <c r="K245" i="2"/>
  <c r="N244" i="2"/>
  <c r="M244" i="2"/>
  <c r="L244" i="2"/>
  <c r="K244" i="2"/>
  <c r="N243" i="2"/>
  <c r="M243" i="2"/>
  <c r="L243" i="2"/>
  <c r="K243" i="2"/>
  <c r="K238" i="2"/>
  <c r="N237" i="2"/>
  <c r="M237" i="2"/>
  <c r="K237" i="2"/>
  <c r="K236" i="2"/>
  <c r="N235" i="2"/>
  <c r="M235" i="2"/>
  <c r="L235" i="2"/>
  <c r="K235" i="2"/>
  <c r="N234" i="2"/>
  <c r="M234" i="2"/>
  <c r="K234" i="2"/>
  <c r="K233" i="2"/>
  <c r="K232" i="2"/>
  <c r="K231" i="2"/>
  <c r="M230" i="2"/>
  <c r="K230" i="2"/>
  <c r="K229" i="2"/>
  <c r="N225" i="2"/>
  <c r="M225" i="2"/>
  <c r="L225" i="2"/>
  <c r="K225" i="2"/>
  <c r="N220" i="2"/>
  <c r="M220" i="2"/>
  <c r="K220" i="2"/>
  <c r="N219" i="2"/>
  <c r="M219" i="2"/>
  <c r="K219" i="2"/>
  <c r="K218" i="2"/>
  <c r="N217" i="2"/>
  <c r="M217" i="2"/>
  <c r="L217" i="2"/>
  <c r="K217" i="2"/>
  <c r="N210" i="2"/>
  <c r="M210" i="2"/>
  <c r="L210" i="2"/>
  <c r="K210" i="2"/>
  <c r="N209" i="2"/>
  <c r="M209" i="2"/>
  <c r="L209" i="2"/>
  <c r="K209" i="2"/>
  <c r="N207" i="2"/>
  <c r="M207" i="2"/>
  <c r="L207" i="2"/>
  <c r="K207" i="2"/>
  <c r="N206" i="2"/>
  <c r="M206" i="2"/>
  <c r="L206" i="2"/>
  <c r="K206" i="2"/>
  <c r="N205" i="2"/>
  <c r="M205" i="2"/>
  <c r="L205" i="2"/>
  <c r="K205" i="2"/>
  <c r="N204" i="2"/>
  <c r="M204" i="2"/>
  <c r="L204" i="2"/>
  <c r="K204" i="2"/>
  <c r="N203" i="2"/>
  <c r="M203" i="2"/>
  <c r="L203" i="2"/>
  <c r="K203" i="2"/>
  <c r="N201" i="2"/>
  <c r="M201" i="2"/>
  <c r="L201" i="2"/>
  <c r="K201" i="2"/>
  <c r="N200" i="2"/>
  <c r="M200" i="2"/>
  <c r="L200" i="2"/>
  <c r="K200" i="2"/>
  <c r="N199" i="2"/>
  <c r="M199" i="2"/>
  <c r="L199" i="2"/>
  <c r="K199" i="2"/>
  <c r="N194" i="2"/>
  <c r="M194" i="2"/>
  <c r="K194" i="2"/>
  <c r="K193" i="2"/>
  <c r="N192" i="2"/>
  <c r="M192" i="2"/>
  <c r="K192" i="2"/>
  <c r="K191" i="2"/>
  <c r="K190" i="2"/>
  <c r="K189" i="2"/>
  <c r="K188" i="2"/>
  <c r="N186" i="2"/>
  <c r="M186" i="2"/>
  <c r="K186" i="2"/>
  <c r="K185" i="2"/>
  <c r="K184" i="2"/>
  <c r="K183" i="2"/>
  <c r="M182" i="2"/>
  <c r="K182" i="2"/>
  <c r="K181" i="2"/>
  <c r="K180" i="2"/>
  <c r="K179" i="2"/>
  <c r="M178" i="2"/>
  <c r="K178" i="2"/>
  <c r="M177" i="2"/>
  <c r="L177" i="2"/>
  <c r="K177" i="2"/>
  <c r="M176" i="2"/>
  <c r="L176" i="2"/>
  <c r="K176" i="2"/>
  <c r="M174" i="2"/>
  <c r="L174" i="2"/>
  <c r="K174" i="2"/>
  <c r="M173" i="2"/>
  <c r="L173" i="2"/>
  <c r="K173" i="2"/>
  <c r="M172" i="2"/>
  <c r="L172" i="2"/>
  <c r="K172" i="2"/>
  <c r="M171" i="2"/>
  <c r="L171" i="2"/>
  <c r="K171" i="2"/>
  <c r="M170" i="2"/>
  <c r="L170" i="2"/>
  <c r="K170" i="2"/>
  <c r="M168" i="2"/>
  <c r="L168" i="2"/>
  <c r="K168" i="2"/>
  <c r="M167" i="2"/>
  <c r="L167" i="2"/>
  <c r="K167" i="2"/>
  <c r="M166" i="2"/>
  <c r="L166" i="2"/>
  <c r="K166" i="2"/>
  <c r="M160" i="2"/>
  <c r="L160" i="2"/>
  <c r="K160" i="2"/>
  <c r="M158" i="2"/>
  <c r="L158" i="2"/>
  <c r="K158" i="2"/>
  <c r="M157" i="2"/>
  <c r="L157" i="2"/>
  <c r="K157" i="2"/>
  <c r="M151" i="2"/>
  <c r="L151" i="2"/>
  <c r="K151" i="2"/>
  <c r="N149" i="2"/>
  <c r="L149" i="2"/>
  <c r="K149" i="2"/>
  <c r="N148" i="2"/>
  <c r="K148" i="2"/>
  <c r="L147" i="2"/>
  <c r="K147" i="2"/>
  <c r="M146" i="2"/>
  <c r="L146" i="2"/>
  <c r="K146" i="2"/>
  <c r="M144" i="2"/>
  <c r="L144" i="2"/>
  <c r="K144" i="2"/>
  <c r="M143" i="2"/>
  <c r="L143" i="2"/>
  <c r="K143" i="2"/>
  <c r="N142" i="2"/>
  <c r="M142" i="2"/>
  <c r="L142" i="2"/>
  <c r="K142" i="2"/>
  <c r="N137" i="2"/>
  <c r="M137" i="2"/>
  <c r="L137" i="2"/>
  <c r="K137" i="2"/>
  <c r="M136" i="2"/>
  <c r="L136" i="2"/>
  <c r="K136" i="2"/>
  <c r="N134" i="2"/>
  <c r="M134" i="2"/>
  <c r="L134" i="2"/>
  <c r="K134" i="2"/>
  <c r="N133" i="2"/>
  <c r="M133" i="2"/>
  <c r="L133" i="2"/>
  <c r="K133" i="2"/>
  <c r="N132" i="2"/>
  <c r="M132" i="2"/>
  <c r="L132" i="2"/>
  <c r="K132" i="2"/>
  <c r="N130" i="2"/>
  <c r="M130" i="2"/>
  <c r="L130" i="2"/>
  <c r="K130" i="2"/>
  <c r="N129" i="2"/>
  <c r="M129" i="2"/>
  <c r="L129" i="2"/>
  <c r="K129" i="2"/>
  <c r="N128" i="2"/>
  <c r="M128" i="2"/>
  <c r="L128" i="2"/>
  <c r="K128" i="2"/>
  <c r="M123" i="2"/>
  <c r="L123" i="2"/>
  <c r="K123" i="2"/>
  <c r="M121" i="2"/>
  <c r="L121" i="2"/>
  <c r="K121" i="2"/>
  <c r="M120" i="2"/>
  <c r="L120" i="2"/>
  <c r="K120" i="2"/>
  <c r="N115" i="2"/>
  <c r="M115" i="2"/>
  <c r="L115" i="2"/>
  <c r="K115" i="2"/>
  <c r="N114" i="2"/>
  <c r="M114" i="2"/>
  <c r="L114" i="2"/>
  <c r="K114" i="2"/>
  <c r="N112" i="2"/>
  <c r="M112" i="2"/>
  <c r="L112" i="2"/>
  <c r="K112" i="2"/>
  <c r="N111" i="2"/>
  <c r="M111" i="2"/>
  <c r="L111" i="2"/>
  <c r="K111" i="2"/>
  <c r="N110" i="2"/>
  <c r="M110" i="2"/>
  <c r="L110" i="2"/>
  <c r="K110" i="2"/>
  <c r="N108" i="2"/>
  <c r="M108" i="2"/>
  <c r="L108" i="2"/>
  <c r="K108" i="2"/>
  <c r="N107" i="2"/>
  <c r="M107" i="2"/>
  <c r="L107" i="2"/>
  <c r="K107" i="2"/>
  <c r="N106" i="2"/>
  <c r="M106" i="2"/>
  <c r="L106" i="2"/>
  <c r="K106" i="2"/>
  <c r="N101" i="2"/>
  <c r="M101" i="2"/>
  <c r="L101" i="2"/>
  <c r="K101" i="2"/>
  <c r="N100" i="2"/>
  <c r="M100" i="2"/>
  <c r="L100" i="2"/>
  <c r="K100" i="2"/>
  <c r="N98" i="2"/>
  <c r="M98" i="2"/>
  <c r="L98" i="2"/>
  <c r="K98" i="2"/>
  <c r="N97" i="2"/>
  <c r="M97" i="2"/>
  <c r="L97" i="2"/>
  <c r="K97" i="2"/>
  <c r="N96" i="2"/>
  <c r="M96" i="2"/>
  <c r="L96" i="2"/>
  <c r="K96" i="2"/>
  <c r="N94" i="2"/>
  <c r="M94" i="2"/>
  <c r="L94" i="2"/>
  <c r="K94" i="2"/>
  <c r="N93" i="2"/>
  <c r="M93" i="2"/>
  <c r="L93" i="2"/>
  <c r="K93" i="2"/>
  <c r="N92" i="2"/>
  <c r="M92" i="2"/>
  <c r="L92" i="2"/>
  <c r="K92" i="2"/>
  <c r="N87" i="2"/>
  <c r="M87" i="2"/>
  <c r="L87" i="2"/>
  <c r="K87" i="2"/>
  <c r="N86" i="2"/>
  <c r="M86" i="2"/>
  <c r="L86" i="2"/>
  <c r="K86" i="2"/>
  <c r="N84" i="2"/>
  <c r="M84" i="2"/>
  <c r="L84" i="2"/>
  <c r="K84" i="2"/>
  <c r="N83" i="2"/>
  <c r="M83" i="2"/>
  <c r="L83" i="2"/>
  <c r="K83" i="2"/>
  <c r="N82" i="2"/>
  <c r="M82" i="2"/>
  <c r="L82" i="2"/>
  <c r="K82" i="2"/>
  <c r="N80" i="2"/>
  <c r="M80" i="2"/>
  <c r="L80" i="2"/>
  <c r="K80" i="2"/>
  <c r="N79" i="2"/>
  <c r="M79" i="2"/>
  <c r="L79" i="2"/>
  <c r="K79" i="2"/>
  <c r="N78" i="2"/>
  <c r="M78" i="2"/>
  <c r="L78" i="2"/>
  <c r="K78" i="2"/>
  <c r="N73" i="2"/>
  <c r="M73" i="2"/>
  <c r="L73" i="2"/>
  <c r="K73" i="2"/>
  <c r="N72" i="2"/>
  <c r="M72" i="2"/>
  <c r="K72" i="2"/>
  <c r="N70" i="2"/>
  <c r="M70" i="2"/>
  <c r="L70" i="2"/>
  <c r="K70" i="2"/>
  <c r="M69" i="2"/>
  <c r="K69" i="2"/>
  <c r="M68" i="2"/>
  <c r="K68" i="2"/>
  <c r="N67" i="2"/>
  <c r="M67" i="2"/>
  <c r="L67" i="2"/>
  <c r="K67" i="2"/>
  <c r="N66" i="2"/>
  <c r="M66" i="2"/>
  <c r="L66" i="2"/>
  <c r="K66" i="2"/>
  <c r="N65" i="2"/>
  <c r="M65" i="2"/>
  <c r="K65" i="2"/>
  <c r="N64" i="2"/>
  <c r="M64" i="2"/>
  <c r="K64" i="2"/>
  <c r="N63" i="2"/>
  <c r="M63" i="2"/>
  <c r="L63" i="2"/>
  <c r="K63" i="2"/>
  <c r="N62" i="2"/>
  <c r="M62" i="2"/>
  <c r="L62" i="2"/>
  <c r="K62" i="2"/>
  <c r="N60" i="2"/>
  <c r="M60" i="2"/>
  <c r="L60" i="2"/>
  <c r="K60" i="2"/>
  <c r="N59" i="2"/>
  <c r="M59" i="2"/>
  <c r="L59" i="2"/>
  <c r="K59" i="2"/>
  <c r="N58" i="2"/>
  <c r="M58" i="2"/>
  <c r="L58" i="2"/>
  <c r="K58" i="2"/>
  <c r="M52" i="2"/>
  <c r="L52" i="2"/>
  <c r="K52" i="2"/>
  <c r="M51" i="2"/>
  <c r="L51" i="2"/>
  <c r="K51" i="2"/>
  <c r="M49" i="2"/>
  <c r="L49" i="2"/>
  <c r="K49" i="2"/>
  <c r="M48" i="2"/>
  <c r="L48" i="2"/>
  <c r="K48" i="2"/>
  <c r="N43" i="2"/>
  <c r="M43" i="2"/>
  <c r="L43" i="2"/>
  <c r="K43" i="2"/>
  <c r="N42" i="2"/>
  <c r="M42" i="2"/>
  <c r="L42" i="2"/>
  <c r="K42" i="2"/>
  <c r="N37" i="2"/>
  <c r="M37" i="2"/>
  <c r="L37" i="2"/>
  <c r="K37" i="2"/>
  <c r="M36" i="2"/>
  <c r="L36" i="2"/>
  <c r="K36" i="2"/>
  <c r="N34" i="2"/>
  <c r="M34" i="2"/>
  <c r="L34" i="2"/>
  <c r="K34" i="2"/>
  <c r="N33" i="2"/>
  <c r="M33" i="2"/>
  <c r="L33" i="2"/>
  <c r="K33" i="2"/>
  <c r="N32" i="2"/>
  <c r="M32" i="2"/>
  <c r="K32" i="2"/>
  <c r="N31" i="2"/>
  <c r="M31" i="2"/>
  <c r="L31" i="2"/>
  <c r="K31" i="2"/>
  <c r="N30" i="2"/>
  <c r="M30" i="2"/>
  <c r="L30" i="2"/>
  <c r="K30" i="2"/>
  <c r="N28" i="2"/>
  <c r="M28" i="2"/>
  <c r="L28" i="2"/>
  <c r="K28" i="2"/>
  <c r="N27" i="2"/>
  <c r="M27" i="2"/>
  <c r="L27" i="2"/>
  <c r="K27" i="2"/>
  <c r="N26" i="2"/>
  <c r="M26" i="2"/>
  <c r="L26" i="2"/>
  <c r="K26" i="2"/>
  <c r="N20" i="2"/>
  <c r="M20" i="2"/>
  <c r="L20" i="2"/>
  <c r="K20" i="2"/>
  <c r="N19" i="2"/>
  <c r="M19" i="2"/>
  <c r="L19" i="2"/>
  <c r="K19" i="2"/>
  <c r="G1248" i="2" l="1"/>
  <c r="G1242" i="2"/>
  <c r="G1236" i="2"/>
  <c r="G1229" i="2"/>
  <c r="G1222" i="2"/>
  <c r="G1220" i="2"/>
  <c r="G1219" i="2"/>
  <c r="G1218" i="2"/>
  <c r="G1217" i="2"/>
  <c r="G1215" i="2"/>
  <c r="G1210" i="2"/>
  <c r="H1203" i="2"/>
  <c r="G1203" i="2"/>
  <c r="G1197" i="2"/>
  <c r="G1187" i="2"/>
  <c r="G1182" i="2"/>
  <c r="G1177" i="2"/>
  <c r="G1172" i="2"/>
  <c r="G1167" i="2"/>
  <c r="G1162" i="2"/>
  <c r="G1157" i="2"/>
  <c r="G1152" i="2"/>
  <c r="G1146" i="2"/>
  <c r="G1140" i="2"/>
  <c r="G1135" i="2"/>
  <c r="G1128" i="2"/>
  <c r="G1126" i="2"/>
  <c r="G1125" i="2"/>
  <c r="G1124" i="2"/>
  <c r="G1123" i="2"/>
  <c r="G1121" i="2"/>
  <c r="G1120" i="2"/>
  <c r="G1119" i="2"/>
  <c r="G1114" i="2"/>
  <c r="G1112" i="2"/>
  <c r="G1110" i="2"/>
  <c r="G1105" i="2"/>
  <c r="G1103" i="2"/>
  <c r="G1101" i="2"/>
  <c r="G1096" i="2"/>
  <c r="G1091" i="2"/>
  <c r="G1089" i="2"/>
  <c r="G1084" i="2"/>
  <c r="G1080" i="2"/>
  <c r="G1078" i="2"/>
  <c r="G1076" i="2"/>
  <c r="G1075" i="2"/>
  <c r="G1070" i="2"/>
  <c r="G1066" i="2"/>
  <c r="G1064" i="2"/>
  <c r="G1063" i="2"/>
  <c r="G1059" i="2"/>
  <c r="G1058" i="2"/>
  <c r="G1056" i="2"/>
  <c r="G1055" i="2"/>
  <c r="G1054" i="2"/>
  <c r="G1053" i="2"/>
  <c r="G1052" i="2"/>
  <c r="G1051" i="2"/>
  <c r="G1049" i="2"/>
  <c r="G1048" i="2"/>
  <c r="G1047" i="2"/>
  <c r="G1041" i="2"/>
  <c r="G1037" i="2"/>
  <c r="G1035" i="2"/>
  <c r="G1034" i="2"/>
  <c r="G1028" i="2"/>
  <c r="G1024" i="2"/>
  <c r="G1022" i="2"/>
  <c r="G1021" i="2"/>
  <c r="G1016" i="2"/>
  <c r="G1015" i="2"/>
  <c r="G1014" i="2"/>
  <c r="G1013" i="2"/>
  <c r="G1011" i="2"/>
  <c r="G1010" i="2"/>
  <c r="G1009" i="2"/>
  <c r="G1008" i="2"/>
  <c r="G1007" i="2"/>
  <c r="G1006" i="2"/>
  <c r="G1004" i="2"/>
  <c r="G998" i="2"/>
  <c r="G996" i="2"/>
  <c r="G994" i="2"/>
  <c r="G993" i="2"/>
  <c r="G992" i="2"/>
  <c r="G990" i="2"/>
  <c r="G989" i="2"/>
  <c r="G984" i="2"/>
  <c r="G983" i="2"/>
  <c r="G981" i="2"/>
  <c r="G980" i="2"/>
  <c r="G978" i="2"/>
  <c r="G977" i="2"/>
  <c r="G976" i="2"/>
  <c r="G975" i="2"/>
  <c r="G974" i="2"/>
  <c r="G972" i="2"/>
  <c r="G971" i="2"/>
  <c r="G970" i="2"/>
  <c r="G965" i="2"/>
  <c r="G961" i="2"/>
  <c r="G960" i="2"/>
  <c r="G958" i="2"/>
  <c r="G957" i="2"/>
  <c r="G955" i="2"/>
  <c r="G953" i="2"/>
  <c r="G952" i="2"/>
  <c r="G951" i="2"/>
  <c r="G950" i="2"/>
  <c r="G949" i="2"/>
  <c r="G947" i="2"/>
  <c r="G946" i="2"/>
  <c r="G945" i="2"/>
  <c r="G940" i="2"/>
  <c r="G935" i="2"/>
  <c r="G928" i="2"/>
  <c r="G927" i="2"/>
  <c r="G925" i="2"/>
  <c r="G924" i="2"/>
  <c r="G923" i="2"/>
  <c r="G921" i="2"/>
  <c r="G920" i="2"/>
  <c r="G919" i="2"/>
  <c r="G914" i="2"/>
  <c r="G913" i="2"/>
  <c r="G911" i="2"/>
  <c r="G910" i="2"/>
  <c r="G909" i="2"/>
  <c r="G908" i="2"/>
  <c r="G906" i="2"/>
  <c r="G905" i="2"/>
  <c r="G904" i="2"/>
  <c r="G898" i="2"/>
  <c r="G894" i="2"/>
  <c r="G893" i="2"/>
  <c r="G891" i="2"/>
  <c r="G890" i="2"/>
  <c r="G888" i="2"/>
  <c r="G887" i="2"/>
  <c r="G886" i="2"/>
  <c r="G885" i="2"/>
  <c r="G884" i="2"/>
  <c r="G882" i="2"/>
  <c r="G881" i="2"/>
  <c r="G880" i="2"/>
  <c r="G875" i="2"/>
  <c r="G874" i="2"/>
  <c r="G872" i="2"/>
  <c r="G871" i="2"/>
  <c r="G870" i="2"/>
  <c r="G869" i="2"/>
  <c r="G867" i="2"/>
  <c r="G866" i="2"/>
  <c r="G865" i="2"/>
  <c r="G864" i="2"/>
  <c r="G863" i="2"/>
  <c r="G862" i="2"/>
  <c r="G860" i="2"/>
  <c r="G859" i="2"/>
  <c r="G858" i="2"/>
  <c r="G853" i="2"/>
  <c r="G849" i="2"/>
  <c r="G847" i="2"/>
  <c r="G843" i="2"/>
  <c r="G842" i="2"/>
  <c r="G840" i="2"/>
  <c r="G834" i="2"/>
  <c r="G833" i="2"/>
  <c r="G831" i="2"/>
  <c r="G830" i="2"/>
  <c r="G829" i="2"/>
  <c r="G824" i="2"/>
  <c r="G822" i="2"/>
  <c r="G821" i="2"/>
  <c r="G816" i="2"/>
  <c r="G814" i="2"/>
  <c r="G813" i="2"/>
  <c r="G812" i="2"/>
  <c r="G810" i="2"/>
  <c r="G809" i="2"/>
  <c r="G808" i="2"/>
  <c r="G803" i="2"/>
  <c r="G801" i="2"/>
  <c r="G800" i="2"/>
  <c r="G795" i="2"/>
  <c r="G794" i="2"/>
  <c r="G792" i="2"/>
  <c r="G791" i="2"/>
  <c r="G789" i="2"/>
  <c r="G788" i="2"/>
  <c r="G787" i="2"/>
  <c r="G782" i="2"/>
  <c r="G780" i="2"/>
  <c r="G779" i="2"/>
  <c r="G774" i="2"/>
  <c r="G772" i="2"/>
  <c r="G771" i="2"/>
  <c r="G770" i="2"/>
  <c r="G769" i="2"/>
  <c r="G767" i="2"/>
  <c r="G766" i="2"/>
  <c r="G765" i="2"/>
  <c r="G760" i="2"/>
  <c r="G759" i="2"/>
  <c r="G757" i="2"/>
  <c r="G756" i="2"/>
  <c r="G755" i="2"/>
  <c r="G754" i="2"/>
  <c r="G753" i="2"/>
  <c r="G752" i="2"/>
  <c r="G750" i="2"/>
  <c r="G749" i="2"/>
  <c r="G748" i="2"/>
  <c r="G742" i="2"/>
  <c r="G740" i="2"/>
  <c r="G739" i="2"/>
  <c r="G738" i="2"/>
  <c r="G737" i="2"/>
  <c r="G736" i="2"/>
  <c r="G734" i="2"/>
  <c r="G733" i="2"/>
  <c r="G732" i="2"/>
  <c r="G726" i="2"/>
  <c r="G725" i="2"/>
  <c r="G721" i="2"/>
  <c r="G717" i="2"/>
  <c r="G716" i="2"/>
  <c r="G714" i="2"/>
  <c r="G713" i="2"/>
  <c r="G712" i="2"/>
  <c r="G711" i="2"/>
  <c r="G710" i="2"/>
  <c r="G705" i="2"/>
  <c r="G704" i="2"/>
  <c r="G702" i="2"/>
  <c r="G701" i="2"/>
  <c r="G700" i="2"/>
  <c r="G698" i="2"/>
  <c r="G693" i="2"/>
  <c r="G686" i="2"/>
  <c r="G685" i="2"/>
  <c r="G682" i="2"/>
  <c r="G678" i="2"/>
  <c r="G674" i="2"/>
  <c r="G673" i="2"/>
  <c r="G671" i="2"/>
  <c r="G669" i="2"/>
  <c r="G667" i="2"/>
  <c r="G666" i="2"/>
  <c r="G661" i="2"/>
  <c r="G657" i="2"/>
  <c r="G655" i="2"/>
  <c r="G653" i="2"/>
  <c r="G652" i="2"/>
  <c r="G647" i="2"/>
  <c r="G646" i="2"/>
  <c r="G644" i="2"/>
  <c r="G643" i="2"/>
  <c r="G642" i="2"/>
  <c r="G641" i="2"/>
  <c r="G639" i="2"/>
  <c r="G638" i="2"/>
  <c r="G637" i="2"/>
  <c r="G636" i="2"/>
  <c r="G635" i="2"/>
  <c r="G633" i="2"/>
  <c r="G632" i="2"/>
  <c r="G631" i="2"/>
  <c r="G626" i="2"/>
  <c r="G624" i="2"/>
  <c r="G619" i="2"/>
  <c r="G614" i="2"/>
  <c r="G612" i="2"/>
  <c r="G611" i="2"/>
  <c r="G606" i="2"/>
  <c r="G604" i="2"/>
  <c r="G599" i="2"/>
  <c r="G598" i="2"/>
  <c r="G596" i="2"/>
  <c r="G591" i="2"/>
  <c r="G590" i="2"/>
  <c r="G589" i="2"/>
  <c r="G588" i="2"/>
  <c r="G587" i="2"/>
  <c r="G585" i="2"/>
  <c r="G584" i="2"/>
  <c r="G583" i="2"/>
  <c r="G582" i="2"/>
  <c r="G581" i="2"/>
  <c r="G579" i="2"/>
  <c r="G578" i="2"/>
  <c r="G577" i="2"/>
  <c r="G572" i="2"/>
  <c r="G571" i="2"/>
  <c r="G569" i="2"/>
  <c r="G568" i="2"/>
  <c r="G566" i="2"/>
  <c r="G565" i="2"/>
  <c r="G564" i="2"/>
  <c r="G563" i="2"/>
  <c r="G562" i="2"/>
  <c r="G560" i="2"/>
  <c r="G559" i="2"/>
  <c r="G558" i="2"/>
  <c r="G553" i="2"/>
  <c r="G551" i="2"/>
  <c r="G547" i="2"/>
  <c r="G542" i="2"/>
  <c r="G536" i="2"/>
  <c r="G531" i="2"/>
  <c r="G529" i="2"/>
  <c r="G528" i="2"/>
  <c r="G527" i="2"/>
  <c r="G526" i="2"/>
  <c r="G521" i="2"/>
  <c r="G520" i="2"/>
  <c r="G518" i="2"/>
  <c r="G517" i="2"/>
  <c r="G515" i="2"/>
  <c r="G514" i="2"/>
  <c r="G513" i="2"/>
  <c r="G512" i="2"/>
  <c r="G511" i="2"/>
  <c r="G510" i="2"/>
  <c r="G508" i="2"/>
  <c r="G507" i="2"/>
  <c r="G506" i="2"/>
  <c r="G501" i="2"/>
  <c r="G496" i="2"/>
  <c r="G490" i="2"/>
  <c r="G487" i="2"/>
  <c r="G485" i="2"/>
  <c r="G478" i="2"/>
  <c r="G477" i="2"/>
  <c r="G475" i="2"/>
  <c r="G474" i="2"/>
  <c r="G473" i="2"/>
  <c r="G467" i="2"/>
  <c r="G466" i="2"/>
  <c r="G461" i="2"/>
  <c r="G460" i="2"/>
  <c r="G456" i="2"/>
  <c r="G455" i="2"/>
  <c r="G450" i="2"/>
  <c r="G445" i="2"/>
  <c r="G441" i="2"/>
  <c r="G440" i="2"/>
  <c r="G436" i="2"/>
  <c r="G435" i="2"/>
  <c r="G433" i="2"/>
  <c r="G432" i="2"/>
  <c r="G431" i="2"/>
  <c r="G427" i="2"/>
  <c r="G426" i="2"/>
  <c r="G422" i="2"/>
  <c r="G421" i="2"/>
  <c r="G419" i="2"/>
  <c r="G418" i="2"/>
  <c r="G414" i="2"/>
  <c r="G413" i="2"/>
  <c r="G406" i="2"/>
  <c r="G403" i="2"/>
  <c r="G399" i="2"/>
  <c r="G397" i="2"/>
  <c r="G396" i="2"/>
  <c r="G389" i="2"/>
  <c r="G384" i="2"/>
  <c r="G379" i="2"/>
  <c r="G378" i="2"/>
  <c r="G372" i="2"/>
  <c r="G368" i="2"/>
  <c r="G367" i="2"/>
  <c r="G366" i="2"/>
  <c r="G361" i="2"/>
  <c r="G355" i="2"/>
  <c r="G353" i="2"/>
  <c r="G347" i="2"/>
  <c r="G345" i="2"/>
  <c r="G339" i="2"/>
  <c r="G335" i="2"/>
  <c r="G332" i="2"/>
  <c r="G328" i="2"/>
  <c r="G326" i="2"/>
  <c r="G320" i="2"/>
  <c r="G319" i="2"/>
  <c r="G318" i="2"/>
  <c r="G313" i="2"/>
  <c r="G312" i="2"/>
  <c r="G310" i="2"/>
  <c r="G309" i="2"/>
  <c r="G308" i="2"/>
  <c r="G307" i="2"/>
  <c r="G306" i="2"/>
  <c r="G304" i="2"/>
  <c r="G303" i="2"/>
  <c r="G302" i="2"/>
  <c r="G298" i="2"/>
  <c r="G292" i="2"/>
  <c r="G285" i="2"/>
  <c r="G283" i="2"/>
  <c r="G281" i="2"/>
  <c r="G280" i="2"/>
  <c r="G275" i="2"/>
  <c r="G273" i="2"/>
  <c r="G272" i="2"/>
  <c r="G271" i="2"/>
  <c r="G270" i="2"/>
  <c r="G265" i="2"/>
  <c r="G263" i="2"/>
  <c r="G261" i="2"/>
  <c r="G260" i="2"/>
  <c r="G255" i="2"/>
  <c r="G254" i="2"/>
  <c r="G252" i="2"/>
  <c r="G251" i="2"/>
  <c r="G250" i="2"/>
  <c r="G249" i="2"/>
  <c r="G248" i="2"/>
  <c r="G247" i="2"/>
  <c r="G245" i="2"/>
  <c r="G244" i="2"/>
  <c r="G243" i="2"/>
  <c r="G238" i="2"/>
  <c r="G237" i="2"/>
  <c r="G236" i="2"/>
  <c r="G235" i="2"/>
  <c r="G234" i="2"/>
  <c r="G233" i="2"/>
  <c r="G232" i="2"/>
  <c r="G230" i="2"/>
  <c r="G225" i="2"/>
  <c r="G220" i="2"/>
  <c r="G219" i="2"/>
  <c r="G217" i="2"/>
  <c r="G210" i="2"/>
  <c r="G209" i="2"/>
  <c r="G207" i="2"/>
  <c r="G206" i="2"/>
  <c r="G205" i="2"/>
  <c r="G204" i="2"/>
  <c r="G203" i="2"/>
  <c r="G201" i="2"/>
  <c r="G200" i="2"/>
  <c r="G199" i="2"/>
  <c r="G194" i="2"/>
  <c r="G193" i="2"/>
  <c r="G192" i="2"/>
  <c r="G189" i="2"/>
  <c r="G186" i="2"/>
  <c r="G182" i="2"/>
  <c r="G180" i="2"/>
  <c r="G178" i="2"/>
  <c r="G177" i="2"/>
  <c r="G176" i="2"/>
  <c r="G174" i="2"/>
  <c r="G173" i="2"/>
  <c r="G172" i="2"/>
  <c r="G171" i="2"/>
  <c r="G170" i="2"/>
  <c r="G168" i="2"/>
  <c r="G167" i="2"/>
  <c r="G166" i="2"/>
  <c r="G160" i="2"/>
  <c r="G158" i="2"/>
  <c r="G157" i="2"/>
  <c r="G151" i="2"/>
  <c r="G149" i="2"/>
  <c r="G148" i="2"/>
  <c r="G147" i="2"/>
  <c r="G146" i="2"/>
  <c r="G144" i="2"/>
  <c r="G143" i="2"/>
  <c r="G142" i="2"/>
  <c r="G137" i="2"/>
  <c r="G136" i="2"/>
  <c r="G134" i="2"/>
  <c r="G133" i="2"/>
  <c r="G132" i="2"/>
  <c r="G130" i="2"/>
  <c r="G129" i="2"/>
  <c r="G128" i="2"/>
  <c r="G123" i="2"/>
  <c r="G121" i="2"/>
  <c r="G120" i="2"/>
  <c r="G115" i="2"/>
  <c r="G114" i="2"/>
  <c r="G112" i="2"/>
  <c r="G111" i="2"/>
  <c r="G110" i="2"/>
  <c r="G108" i="2"/>
  <c r="G107" i="2"/>
  <c r="G106" i="2"/>
  <c r="G101" i="2"/>
  <c r="G100" i="2"/>
  <c r="G98" i="2"/>
  <c r="G97" i="2"/>
  <c r="G96" i="2"/>
  <c r="G94" i="2"/>
  <c r="G93" i="2"/>
  <c r="G92" i="2"/>
  <c r="G87" i="2"/>
  <c r="G86" i="2"/>
  <c r="G84" i="2"/>
  <c r="G83" i="2"/>
  <c r="G82" i="2"/>
  <c r="G80" i="2"/>
  <c r="G79" i="2"/>
  <c r="G78" i="2"/>
  <c r="G73" i="2"/>
  <c r="G72" i="2"/>
  <c r="G70" i="2"/>
  <c r="G69" i="2"/>
  <c r="G67" i="2"/>
  <c r="G66" i="2"/>
  <c r="G65" i="2"/>
  <c r="G64" i="2"/>
  <c r="G63" i="2"/>
  <c r="G62" i="2"/>
  <c r="G60" i="2"/>
  <c r="G59" i="2"/>
  <c r="G58" i="2"/>
  <c r="G52" i="2"/>
  <c r="G51" i="2"/>
  <c r="G49" i="2"/>
  <c r="G48" i="2"/>
  <c r="G43" i="2"/>
  <c r="G42" i="2"/>
  <c r="G37" i="2"/>
  <c r="G36" i="2"/>
  <c r="G34" i="2"/>
  <c r="G33" i="2"/>
  <c r="G32" i="2"/>
  <c r="G31" i="2"/>
  <c r="G30" i="2"/>
  <c r="G28" i="2"/>
  <c r="G27" i="2"/>
  <c r="G26" i="2"/>
  <c r="G20" i="2"/>
  <c r="G19" i="2"/>
  <c r="J1235" i="2"/>
  <c r="I1235" i="2"/>
  <c r="J1122" i="2"/>
  <c r="I1122" i="2"/>
  <c r="J823" i="2"/>
  <c r="I823" i="2"/>
  <c r="J781" i="2"/>
  <c r="I781" i="2"/>
  <c r="J778" i="2"/>
  <c r="I778" i="2"/>
  <c r="I777" i="2" s="1"/>
  <c r="J773" i="2"/>
  <c r="I773" i="2"/>
  <c r="I763" i="2"/>
  <c r="J764" i="2"/>
  <c r="J763" i="2" s="1"/>
  <c r="I764" i="2"/>
  <c r="J746" i="2"/>
  <c r="J758" i="2"/>
  <c r="I758" i="2"/>
  <c r="J751" i="2"/>
  <c r="I751" i="2"/>
  <c r="I746" i="2" s="1"/>
  <c r="I745" i="2" s="1"/>
  <c r="J747" i="2"/>
  <c r="I747" i="2"/>
  <c r="J724" i="2"/>
  <c r="I724" i="2"/>
  <c r="I723" i="2" s="1"/>
  <c r="I722" i="2" s="1"/>
  <c r="J610" i="2"/>
  <c r="I610" i="2"/>
  <c r="I594" i="2"/>
  <c r="I593" i="2" s="1"/>
  <c r="J597" i="2"/>
  <c r="J594" i="2" s="1"/>
  <c r="I597" i="2"/>
  <c r="J586" i="2"/>
  <c r="J575" i="2" s="1"/>
  <c r="J574" i="2" s="1"/>
  <c r="I586" i="2"/>
  <c r="I575" i="2" s="1"/>
  <c r="I574" i="2" s="1"/>
  <c r="J556" i="2"/>
  <c r="J567" i="2"/>
  <c r="I567" i="2"/>
  <c r="I556" i="2" s="1"/>
  <c r="I555" i="2" s="1"/>
  <c r="I554" i="2" s="1"/>
  <c r="J530" i="2"/>
  <c r="I530" i="2"/>
  <c r="J516" i="2"/>
  <c r="I516" i="2"/>
  <c r="I504" i="2" s="1"/>
  <c r="I503" i="2" s="1"/>
  <c r="I502" i="2" s="1"/>
  <c r="J412" i="2"/>
  <c r="I412" i="2"/>
  <c r="I411" i="2" s="1"/>
  <c r="I410" i="2" s="1"/>
  <c r="J383" i="2"/>
  <c r="I383" i="2"/>
  <c r="I382" i="2" s="1"/>
  <c r="I381" i="2" s="1"/>
  <c r="I380" i="2" s="1"/>
  <c r="J405" i="2"/>
  <c r="I405" i="2"/>
  <c r="I404" i="2" s="1"/>
  <c r="J301" i="2"/>
  <c r="J259" i="2"/>
  <c r="J258" i="2" s="1"/>
  <c r="I259" i="2"/>
  <c r="I258" i="2" s="1"/>
  <c r="I257" i="2" s="1"/>
  <c r="J262" i="2"/>
  <c r="I262" i="2"/>
  <c r="J198" i="2"/>
  <c r="J208" i="2"/>
  <c r="I208" i="2"/>
  <c r="J202" i="2"/>
  <c r="I202" i="2"/>
  <c r="I197" i="2" s="1"/>
  <c r="I198" i="2"/>
  <c r="J145" i="2"/>
  <c r="I145" i="2"/>
  <c r="J18" i="2"/>
  <c r="I18" i="2"/>
  <c r="J1241" i="2"/>
  <c r="I1241" i="2"/>
  <c r="I1240" i="2" s="1"/>
  <c r="I1239" i="2" s="1"/>
  <c r="I1238" i="2" s="1"/>
  <c r="I1237" i="2" s="1"/>
  <c r="F1241" i="2"/>
  <c r="I1234" i="2"/>
  <c r="I1233" i="2" s="1"/>
  <c r="I1232" i="2" s="1"/>
  <c r="F1235" i="2"/>
  <c r="J274" i="2"/>
  <c r="I274" i="2"/>
  <c r="J269" i="2"/>
  <c r="I269" i="2"/>
  <c r="I268" i="2" s="1"/>
  <c r="J284" i="2"/>
  <c r="I284" i="2"/>
  <c r="J279" i="2"/>
  <c r="I279" i="2"/>
  <c r="I278" i="2" s="1"/>
  <c r="J1228" i="2"/>
  <c r="I1228" i="2"/>
  <c r="I1227" i="2" s="1"/>
  <c r="I1226" i="2" s="1"/>
  <c r="I1225" i="2" s="1"/>
  <c r="I1224" i="2" s="1"/>
  <c r="I1223" i="2" s="1"/>
  <c r="F1228" i="2"/>
  <c r="G1228" i="2" s="1"/>
  <c r="J1221" i="2"/>
  <c r="I1221" i="2"/>
  <c r="J1216" i="2"/>
  <c r="I1216" i="2"/>
  <c r="J1214" i="2"/>
  <c r="I1214" i="2"/>
  <c r="F1214" i="2"/>
  <c r="F1216" i="2"/>
  <c r="F1221" i="2"/>
  <c r="J257" i="2" l="1"/>
  <c r="L258" i="2"/>
  <c r="K258" i="2"/>
  <c r="K574" i="2"/>
  <c r="L574" i="2"/>
  <c r="L274" i="2"/>
  <c r="K274" i="2"/>
  <c r="L1216" i="2"/>
  <c r="K1216" i="2"/>
  <c r="F1227" i="2"/>
  <c r="L202" i="2"/>
  <c r="K202" i="2"/>
  <c r="J404" i="2"/>
  <c r="M405" i="2"/>
  <c r="L405" i="2"/>
  <c r="K405" i="2"/>
  <c r="J411" i="2"/>
  <c r="K412" i="2"/>
  <c r="J504" i="2"/>
  <c r="L516" i="2"/>
  <c r="K516" i="2"/>
  <c r="M516" i="2"/>
  <c r="M567" i="2"/>
  <c r="K567" i="2"/>
  <c r="L567" i="2"/>
  <c r="M586" i="2"/>
  <c r="K586" i="2"/>
  <c r="L586" i="2"/>
  <c r="K751" i="2"/>
  <c r="L751" i="2"/>
  <c r="I762" i="2"/>
  <c r="L284" i="2"/>
  <c r="K284" i="2"/>
  <c r="J1240" i="2"/>
  <c r="L1241" i="2"/>
  <c r="K1241" i="2"/>
  <c r="J278" i="2"/>
  <c r="J277" i="2" s="1"/>
  <c r="L279" i="2"/>
  <c r="K279" i="2"/>
  <c r="J268" i="2"/>
  <c r="L269" i="2"/>
  <c r="K269" i="2"/>
  <c r="F1234" i="2"/>
  <c r="F1240" i="2"/>
  <c r="K145" i="2"/>
  <c r="L145" i="2"/>
  <c r="L262" i="2"/>
  <c r="K262" i="2"/>
  <c r="M597" i="2"/>
  <c r="L597" i="2"/>
  <c r="K597" i="2"/>
  <c r="K610" i="2"/>
  <c r="K747" i="2"/>
  <c r="L747" i="2"/>
  <c r="L764" i="2"/>
  <c r="K764" i="2"/>
  <c r="J762" i="2"/>
  <c r="L773" i="2"/>
  <c r="K773" i="2"/>
  <c r="L781" i="2"/>
  <c r="K781" i="2"/>
  <c r="M1122" i="2"/>
  <c r="L1122" i="2"/>
  <c r="K1122" i="2"/>
  <c r="J1234" i="2"/>
  <c r="L1235" i="2"/>
  <c r="K1235" i="2"/>
  <c r="L1214" i="2"/>
  <c r="K1214" i="2"/>
  <c r="L1221" i="2"/>
  <c r="K1221" i="2"/>
  <c r="J1227" i="2"/>
  <c r="M1228" i="2"/>
  <c r="L1228" i="2"/>
  <c r="K1228" i="2"/>
  <c r="N1228" i="2"/>
  <c r="K18" i="2"/>
  <c r="L18" i="2"/>
  <c r="L208" i="2"/>
  <c r="K208" i="2"/>
  <c r="J382" i="2"/>
  <c r="L383" i="2"/>
  <c r="K383" i="2"/>
  <c r="M530" i="2"/>
  <c r="K530" i="2"/>
  <c r="L530" i="2"/>
  <c r="J555" i="2"/>
  <c r="K556" i="2"/>
  <c r="L556" i="2"/>
  <c r="K758" i="2"/>
  <c r="L758" i="2"/>
  <c r="F1213" i="2"/>
  <c r="J197" i="2"/>
  <c r="L198" i="2"/>
  <c r="K198" i="2"/>
  <c r="L259" i="2"/>
  <c r="K259" i="2"/>
  <c r="K575" i="2"/>
  <c r="L575" i="2"/>
  <c r="J593" i="2"/>
  <c r="L594" i="2"/>
  <c r="K594" i="2"/>
  <c r="J723" i="2"/>
  <c r="L724" i="2"/>
  <c r="M724" i="2"/>
  <c r="K724" i="2"/>
  <c r="J745" i="2"/>
  <c r="K746" i="2"/>
  <c r="L746" i="2"/>
  <c r="L763" i="2"/>
  <c r="K763" i="2"/>
  <c r="J777" i="2"/>
  <c r="J776" i="2" s="1"/>
  <c r="L778" i="2"/>
  <c r="K778" i="2"/>
  <c r="L823" i="2"/>
  <c r="M823" i="2"/>
  <c r="K823" i="2"/>
  <c r="I776" i="2"/>
  <c r="I775" i="2" s="1"/>
  <c r="J267" i="2"/>
  <c r="I196" i="2"/>
  <c r="I195" i="2" s="1"/>
  <c r="I267" i="2"/>
  <c r="I277" i="2"/>
  <c r="I276" i="2" s="1"/>
  <c r="J1213" i="2"/>
  <c r="I1213" i="2"/>
  <c r="I1212" i="2" s="1"/>
  <c r="I1211" i="2" s="1"/>
  <c r="L277" i="2" l="1"/>
  <c r="K277" i="2"/>
  <c r="J276" i="2"/>
  <c r="J1212" i="2"/>
  <c r="L1213" i="2"/>
  <c r="K1213" i="2"/>
  <c r="K745" i="2"/>
  <c r="L745" i="2"/>
  <c r="L267" i="2"/>
  <c r="K267" i="2"/>
  <c r="L593" i="2"/>
  <c r="K593" i="2"/>
  <c r="F1239" i="2"/>
  <c r="G1227" i="2"/>
  <c r="F1226" i="2"/>
  <c r="J196" i="2"/>
  <c r="L197" i="2"/>
  <c r="K197" i="2"/>
  <c r="J1226" i="2"/>
  <c r="L1227" i="2"/>
  <c r="K1227" i="2"/>
  <c r="F1233" i="2"/>
  <c r="J1239" i="2"/>
  <c r="L1240" i="2"/>
  <c r="K1240" i="2"/>
  <c r="J775" i="2"/>
  <c r="L776" i="2"/>
  <c r="K776" i="2"/>
  <c r="L777" i="2"/>
  <c r="K777" i="2"/>
  <c r="F1212" i="2"/>
  <c r="G1212" i="2" s="1"/>
  <c r="L268" i="2"/>
  <c r="K268" i="2"/>
  <c r="J503" i="2"/>
  <c r="K504" i="2"/>
  <c r="L504" i="2"/>
  <c r="J410" i="2"/>
  <c r="K411" i="2"/>
  <c r="L404" i="2"/>
  <c r="K404" i="2"/>
  <c r="M404" i="2"/>
  <c r="J722" i="2"/>
  <c r="K723" i="2"/>
  <c r="M723" i="2"/>
  <c r="L723" i="2"/>
  <c r="J554" i="2"/>
  <c r="K555" i="2"/>
  <c r="L555" i="2"/>
  <c r="J381" i="2"/>
  <c r="L382" i="2"/>
  <c r="K382" i="2"/>
  <c r="J1233" i="2"/>
  <c r="L1234" i="2"/>
  <c r="K1234" i="2"/>
  <c r="L762" i="2"/>
  <c r="K762" i="2"/>
  <c r="L278" i="2"/>
  <c r="K278" i="2"/>
  <c r="L257" i="2"/>
  <c r="K257" i="2"/>
  <c r="J1202" i="2"/>
  <c r="I1202" i="2"/>
  <c r="I1201" i="2" s="1"/>
  <c r="I1200" i="2" s="1"/>
  <c r="I1199" i="2" s="1"/>
  <c r="I1198" i="2" s="1"/>
  <c r="F1202" i="2"/>
  <c r="J1161" i="2"/>
  <c r="I1161" i="2"/>
  <c r="I1160" i="2" s="1"/>
  <c r="I1159" i="2" s="1"/>
  <c r="I1158" i="2" s="1"/>
  <c r="F1161" i="2"/>
  <c r="J1192" i="2"/>
  <c r="I1192" i="2"/>
  <c r="I1191" i="2" s="1"/>
  <c r="I1190" i="2" s="1"/>
  <c r="I1189" i="2" s="1"/>
  <c r="I1188" i="2" s="1"/>
  <c r="F1192" i="2"/>
  <c r="J1186" i="2"/>
  <c r="I1186" i="2"/>
  <c r="I1185" i="2" s="1"/>
  <c r="I1184" i="2" s="1"/>
  <c r="I1183" i="2" s="1"/>
  <c r="F1186" i="2"/>
  <c r="J1181" i="2"/>
  <c r="J1180" i="2" s="1"/>
  <c r="I1181" i="2"/>
  <c r="I1180" i="2" s="1"/>
  <c r="I1179" i="2" s="1"/>
  <c r="I1178" i="2" s="1"/>
  <c r="F1181" i="2"/>
  <c r="J1151" i="2"/>
  <c r="I1151" i="2"/>
  <c r="I1150" i="2" s="1"/>
  <c r="I1149" i="2" s="1"/>
  <c r="I1148" i="2" s="1"/>
  <c r="I1147" i="2" s="1"/>
  <c r="F1151" i="2"/>
  <c r="G1151" i="2" s="1"/>
  <c r="J1171" i="2"/>
  <c r="I1171" i="2"/>
  <c r="I1170" i="2" s="1"/>
  <c r="I1169" i="2" s="1"/>
  <c r="I1168" i="2" s="1"/>
  <c r="F1171" i="2"/>
  <c r="J1166" i="2"/>
  <c r="I1166" i="2"/>
  <c r="I1165" i="2" s="1"/>
  <c r="I1164" i="2" s="1"/>
  <c r="I1163" i="2" s="1"/>
  <c r="F1166" i="2"/>
  <c r="J1145" i="2"/>
  <c r="I1145" i="2"/>
  <c r="I1144" i="2" s="1"/>
  <c r="I1143" i="2" s="1"/>
  <c r="I1142" i="2" s="1"/>
  <c r="F1145" i="2"/>
  <c r="J1139" i="2"/>
  <c r="I1139" i="2"/>
  <c r="I1138" i="2" s="1"/>
  <c r="I1137" i="2" s="1"/>
  <c r="I1136" i="2" s="1"/>
  <c r="F1139" i="2"/>
  <c r="J1134" i="2"/>
  <c r="I1134" i="2"/>
  <c r="I1133" i="2" s="1"/>
  <c r="I1132" i="2" s="1"/>
  <c r="I1131" i="2" s="1"/>
  <c r="F1134" i="2"/>
  <c r="I1130" i="2" l="1"/>
  <c r="J1179" i="2"/>
  <c r="K1180" i="2"/>
  <c r="L1180" i="2"/>
  <c r="F1165" i="2"/>
  <c r="J1185" i="2"/>
  <c r="L1186" i="2"/>
  <c r="K1186" i="2"/>
  <c r="M1186" i="2"/>
  <c r="J1165" i="2"/>
  <c r="K1166" i="2"/>
  <c r="L1166" i="2"/>
  <c r="F1133" i="2"/>
  <c r="G1134" i="2"/>
  <c r="J1144" i="2"/>
  <c r="L1145" i="2"/>
  <c r="K1145" i="2"/>
  <c r="N1145" i="2"/>
  <c r="M1145" i="2"/>
  <c r="F1170" i="2"/>
  <c r="F1150" i="2"/>
  <c r="J1191" i="2"/>
  <c r="M1192" i="2"/>
  <c r="L1192" i="2"/>
  <c r="K1192" i="2"/>
  <c r="F1201" i="2"/>
  <c r="G1202" i="2"/>
  <c r="J380" i="2"/>
  <c r="L381" i="2"/>
  <c r="K381" i="2"/>
  <c r="K410" i="2"/>
  <c r="L775" i="2"/>
  <c r="K775" i="2"/>
  <c r="J1225" i="2"/>
  <c r="L1226" i="2"/>
  <c r="K1226" i="2"/>
  <c r="K554" i="2"/>
  <c r="L554" i="2"/>
  <c r="L722" i="2"/>
  <c r="K722" i="2"/>
  <c r="M722" i="2"/>
  <c r="J502" i="2"/>
  <c r="K503" i="2"/>
  <c r="L503" i="2"/>
  <c r="J1238" i="2"/>
  <c r="L1239" i="2"/>
  <c r="K1239" i="2"/>
  <c r="J195" i="2"/>
  <c r="L196" i="2"/>
  <c r="K196" i="2"/>
  <c r="F1238" i="2"/>
  <c r="G1239" i="2"/>
  <c r="H1239" i="2"/>
  <c r="F1160" i="2"/>
  <c r="G1161" i="2"/>
  <c r="J1133" i="2"/>
  <c r="L1134" i="2"/>
  <c r="K1134" i="2"/>
  <c r="J1150" i="2"/>
  <c r="L1151" i="2"/>
  <c r="K1151" i="2"/>
  <c r="M1151" i="2"/>
  <c r="L1181" i="2"/>
  <c r="K1181" i="2"/>
  <c r="F1191" i="2"/>
  <c r="G1192" i="2"/>
  <c r="J1201" i="2"/>
  <c r="K1202" i="2"/>
  <c r="N1202" i="2"/>
  <c r="M1202" i="2"/>
  <c r="L1202" i="2"/>
  <c r="H1233" i="2"/>
  <c r="G1233" i="2"/>
  <c r="F1232" i="2"/>
  <c r="G1226" i="2"/>
  <c r="H1226" i="2"/>
  <c r="F1225" i="2"/>
  <c r="J1211" i="2"/>
  <c r="L1212" i="2"/>
  <c r="K1212" i="2"/>
  <c r="J1138" i="2"/>
  <c r="L1139" i="2"/>
  <c r="K1139" i="2"/>
  <c r="N1139" i="2"/>
  <c r="M1139" i="2"/>
  <c r="F1144" i="2"/>
  <c r="J1170" i="2"/>
  <c r="K1171" i="2"/>
  <c r="N1171" i="2"/>
  <c r="M1171" i="2"/>
  <c r="L1171" i="2"/>
  <c r="F1138" i="2"/>
  <c r="F1180" i="2"/>
  <c r="F1185" i="2"/>
  <c r="G1186" i="2"/>
  <c r="J1160" i="2"/>
  <c r="K1161" i="2"/>
  <c r="L1161" i="2"/>
  <c r="J1232" i="2"/>
  <c r="L1233" i="2"/>
  <c r="K1233" i="2"/>
  <c r="L276" i="2"/>
  <c r="K276" i="2"/>
  <c r="J934" i="2"/>
  <c r="I934" i="2"/>
  <c r="I933" i="2" s="1"/>
  <c r="I932" i="2" s="1"/>
  <c r="I931" i="2" s="1"/>
  <c r="J1127" i="2"/>
  <c r="I1127" i="2"/>
  <c r="J1118" i="2"/>
  <c r="I1118" i="2"/>
  <c r="F1122" i="2"/>
  <c r="G1122" i="2" s="1"/>
  <c r="F1118" i="2"/>
  <c r="G1118" i="2" s="1"/>
  <c r="F1127" i="2"/>
  <c r="G1127" i="2" s="1"/>
  <c r="J1111" i="2"/>
  <c r="I1111" i="2"/>
  <c r="I1108" i="2" s="1"/>
  <c r="I1107" i="2" s="1"/>
  <c r="I1106" i="2" s="1"/>
  <c r="F1111" i="2"/>
  <c r="G1111" i="2" s="1"/>
  <c r="J1104" i="2"/>
  <c r="I1104" i="2"/>
  <c r="J1102" i="2"/>
  <c r="I1102" i="2"/>
  <c r="F1102" i="2"/>
  <c r="G1102" i="2" s="1"/>
  <c r="F1104" i="2"/>
  <c r="G1104" i="2" s="1"/>
  <c r="J1095" i="2"/>
  <c r="I1095" i="2"/>
  <c r="I1094" i="2" s="1"/>
  <c r="I1093" i="2" s="1"/>
  <c r="I1092" i="2" s="1"/>
  <c r="F1095" i="2"/>
  <c r="J1083" i="2"/>
  <c r="I1083" i="2"/>
  <c r="I1082" i="2" s="1"/>
  <c r="I1081" i="2" s="1"/>
  <c r="F1083" i="2"/>
  <c r="G1083" i="2" s="1"/>
  <c r="J1077" i="2"/>
  <c r="I1077" i="2"/>
  <c r="I1073" i="2" s="1"/>
  <c r="I1072" i="2" s="1"/>
  <c r="I1071" i="2" s="1"/>
  <c r="F1077" i="2"/>
  <c r="J1069" i="2"/>
  <c r="I1069" i="2"/>
  <c r="I1068" i="2" s="1"/>
  <c r="I1067" i="2" s="1"/>
  <c r="F1069" i="2"/>
  <c r="G1069" i="2" s="1"/>
  <c r="J1057" i="2"/>
  <c r="I1057" i="2"/>
  <c r="J1050" i="2"/>
  <c r="I1050" i="2"/>
  <c r="J1046" i="2"/>
  <c r="I1046" i="2"/>
  <c r="F1046" i="2"/>
  <c r="F1050" i="2"/>
  <c r="F1057" i="2"/>
  <c r="J1040" i="2"/>
  <c r="I1040" i="2"/>
  <c r="I1039" i="2" s="1"/>
  <c r="I1038" i="2" s="1"/>
  <c r="F1040" i="2"/>
  <c r="F1036" i="2"/>
  <c r="J1027" i="2"/>
  <c r="I1027" i="2"/>
  <c r="I1026" i="2" s="1"/>
  <c r="I1025" i="2" s="1"/>
  <c r="F1027" i="2"/>
  <c r="J1036" i="2"/>
  <c r="I1036" i="2"/>
  <c r="I1032" i="2" s="1"/>
  <c r="I1031" i="2" s="1"/>
  <c r="I1030" i="2" s="1"/>
  <c r="J1023" i="2"/>
  <c r="I1023" i="2"/>
  <c r="I1019" i="2" s="1"/>
  <c r="I1018" i="2" s="1"/>
  <c r="I1017" i="2" s="1"/>
  <c r="F1023" i="2"/>
  <c r="J1012" i="2"/>
  <c r="I1012" i="2"/>
  <c r="I1002" i="2" s="1"/>
  <c r="I1001" i="2" s="1"/>
  <c r="I1000" i="2" s="1"/>
  <c r="F1012" i="2"/>
  <c r="J995" i="2"/>
  <c r="I995" i="2"/>
  <c r="I987" i="2" s="1"/>
  <c r="I986" i="2" s="1"/>
  <c r="I985" i="2" s="1"/>
  <c r="F995" i="2"/>
  <c r="J964" i="2"/>
  <c r="I964" i="2"/>
  <c r="I963" i="2" s="1"/>
  <c r="I962" i="2" s="1"/>
  <c r="F964" i="2"/>
  <c r="J954" i="2"/>
  <c r="I954" i="2"/>
  <c r="I943" i="2" s="1"/>
  <c r="I942" i="2" s="1"/>
  <c r="I941" i="2" s="1"/>
  <c r="F954" i="2"/>
  <c r="F1068" i="2" l="1"/>
  <c r="G1068" i="2" s="1"/>
  <c r="F943" i="2"/>
  <c r="G954" i="2"/>
  <c r="J1032" i="2"/>
  <c r="M1036" i="2"/>
  <c r="L1036" i="2"/>
  <c r="K1036" i="2"/>
  <c r="F1032" i="2"/>
  <c r="G1036" i="2"/>
  <c r="L1050" i="2"/>
  <c r="K1050" i="2"/>
  <c r="H1068" i="2"/>
  <c r="J1094" i="2"/>
  <c r="M1095" i="2"/>
  <c r="L1095" i="2"/>
  <c r="K1095" i="2"/>
  <c r="M1118" i="2"/>
  <c r="L1118" i="2"/>
  <c r="K1118" i="2"/>
  <c r="F963" i="2"/>
  <c r="G964" i="2"/>
  <c r="J1002" i="2"/>
  <c r="K1012" i="2"/>
  <c r="M1012" i="2"/>
  <c r="L1012" i="2"/>
  <c r="J1026" i="2"/>
  <c r="L1027" i="2"/>
  <c r="K1027" i="2"/>
  <c r="M1027" i="2"/>
  <c r="J1039" i="2"/>
  <c r="M1040" i="2"/>
  <c r="L1040" i="2"/>
  <c r="K1040" i="2"/>
  <c r="J1073" i="2"/>
  <c r="L1077" i="2"/>
  <c r="K1077" i="2"/>
  <c r="M1077" i="2"/>
  <c r="J1082" i="2"/>
  <c r="M1083" i="2"/>
  <c r="L1083" i="2"/>
  <c r="K1083" i="2"/>
  <c r="M1102" i="2"/>
  <c r="L1102" i="2"/>
  <c r="K1102" i="2"/>
  <c r="F1108" i="2"/>
  <c r="L1232" i="2"/>
  <c r="K1232" i="2"/>
  <c r="J1169" i="2"/>
  <c r="K1170" i="2"/>
  <c r="N1170" i="2"/>
  <c r="M1170" i="2"/>
  <c r="L1170" i="2"/>
  <c r="L1211" i="2"/>
  <c r="K1211" i="2"/>
  <c r="N1211" i="2"/>
  <c r="M1211" i="2"/>
  <c r="J1132" i="2"/>
  <c r="L1133" i="2"/>
  <c r="K1133" i="2"/>
  <c r="K502" i="2"/>
  <c r="L502" i="2"/>
  <c r="F1149" i="2"/>
  <c r="F1164" i="2"/>
  <c r="K1046" i="2"/>
  <c r="L1046" i="2"/>
  <c r="F1094" i="2"/>
  <c r="G1095" i="2"/>
  <c r="M1127" i="2"/>
  <c r="L1127" i="2"/>
  <c r="K1127" i="2"/>
  <c r="J1159" i="2"/>
  <c r="K1160" i="2"/>
  <c r="L1160" i="2"/>
  <c r="F1179" i="2"/>
  <c r="F1224" i="2"/>
  <c r="F1190" i="2"/>
  <c r="G1191" i="2"/>
  <c r="F1237" i="2"/>
  <c r="J1224" i="2"/>
  <c r="L1225" i="2"/>
  <c r="K1225" i="2"/>
  <c r="L380" i="2"/>
  <c r="K380" i="2"/>
  <c r="F1132" i="2"/>
  <c r="J987" i="2"/>
  <c r="M995" i="2"/>
  <c r="L995" i="2"/>
  <c r="K995" i="2"/>
  <c r="L1057" i="2"/>
  <c r="K1057" i="2"/>
  <c r="J1068" i="2"/>
  <c r="K1069" i="2"/>
  <c r="M1069" i="2"/>
  <c r="L1069" i="2"/>
  <c r="J963" i="2"/>
  <c r="M964" i="2"/>
  <c r="L964" i="2"/>
  <c r="K964" i="2"/>
  <c r="F1002" i="2"/>
  <c r="G1012" i="2"/>
  <c r="F1026" i="2"/>
  <c r="G1027" i="2"/>
  <c r="F1039" i="2"/>
  <c r="G1039" i="2" s="1"/>
  <c r="G1040" i="2"/>
  <c r="F1073" i="2"/>
  <c r="G1077" i="2"/>
  <c r="F1082" i="2"/>
  <c r="F1099" i="2"/>
  <c r="L1104" i="2"/>
  <c r="K1104" i="2"/>
  <c r="M1104" i="2"/>
  <c r="J1108" i="2"/>
  <c r="L1111" i="2"/>
  <c r="K1111" i="2"/>
  <c r="M1111" i="2"/>
  <c r="F1143" i="2"/>
  <c r="F1159" i="2"/>
  <c r="L195" i="2"/>
  <c r="K195" i="2"/>
  <c r="F1169" i="2"/>
  <c r="J1164" i="2"/>
  <c r="K1165" i="2"/>
  <c r="L1165" i="2"/>
  <c r="J1184" i="2"/>
  <c r="K1185" i="2"/>
  <c r="M1185" i="2"/>
  <c r="L1185" i="2"/>
  <c r="F1019" i="2"/>
  <c r="G1023" i="2"/>
  <c r="J943" i="2"/>
  <c r="L954" i="2"/>
  <c r="K954" i="2"/>
  <c r="M954" i="2"/>
  <c r="F987" i="2"/>
  <c r="G995" i="2"/>
  <c r="J1019" i="2"/>
  <c r="L1023" i="2"/>
  <c r="K1023" i="2"/>
  <c r="M1023" i="2"/>
  <c r="J933" i="2"/>
  <c r="K934" i="2"/>
  <c r="M934" i="2"/>
  <c r="L934" i="2"/>
  <c r="F1184" i="2"/>
  <c r="G1185" i="2"/>
  <c r="F1137" i="2"/>
  <c r="J1137" i="2"/>
  <c r="L1138" i="2"/>
  <c r="K1138" i="2"/>
  <c r="N1138" i="2"/>
  <c r="M1138" i="2"/>
  <c r="J1200" i="2"/>
  <c r="K1201" i="2"/>
  <c r="L1201" i="2"/>
  <c r="J1149" i="2"/>
  <c r="K1150" i="2"/>
  <c r="M1150" i="2"/>
  <c r="L1150" i="2"/>
  <c r="J1237" i="2"/>
  <c r="L1238" i="2"/>
  <c r="K1238" i="2"/>
  <c r="F1200" i="2"/>
  <c r="J1190" i="2"/>
  <c r="M1191" i="2"/>
  <c r="L1191" i="2"/>
  <c r="K1191" i="2"/>
  <c r="J1143" i="2"/>
  <c r="L1144" i="2"/>
  <c r="K1144" i="2"/>
  <c r="J1178" i="2"/>
  <c r="L1179" i="2"/>
  <c r="K1179" i="2"/>
  <c r="F1117" i="2"/>
  <c r="I930" i="2"/>
  <c r="J1117" i="2"/>
  <c r="I1117" i="2"/>
  <c r="I1116" i="2" s="1"/>
  <c r="I1115" i="2" s="1"/>
  <c r="I1099" i="2"/>
  <c r="I1098" i="2" s="1"/>
  <c r="I1097" i="2" s="1"/>
  <c r="J1099" i="2"/>
  <c r="F1045" i="2"/>
  <c r="I1045" i="2"/>
  <c r="I1044" i="2" s="1"/>
  <c r="J1045" i="2"/>
  <c r="F1116" i="2" l="1"/>
  <c r="G1117" i="2"/>
  <c r="J1098" i="2"/>
  <c r="L1099" i="2"/>
  <c r="K1099" i="2"/>
  <c r="F1199" i="2"/>
  <c r="H1200" i="2"/>
  <c r="G1200" i="2"/>
  <c r="J1018" i="2"/>
  <c r="L1019" i="2"/>
  <c r="K1019" i="2"/>
  <c r="F1018" i="2"/>
  <c r="J1183" i="2"/>
  <c r="M1184" i="2"/>
  <c r="L1184" i="2"/>
  <c r="K1184" i="2"/>
  <c r="J1044" i="2"/>
  <c r="K1045" i="2"/>
  <c r="L1045" i="2"/>
  <c r="L1178" i="2"/>
  <c r="K1178" i="2"/>
  <c r="M1178" i="2"/>
  <c r="L1237" i="2"/>
  <c r="K1237" i="2"/>
  <c r="J1148" i="2"/>
  <c r="M1149" i="2"/>
  <c r="L1149" i="2"/>
  <c r="K1149" i="2"/>
  <c r="F1136" i="2"/>
  <c r="H1137" i="2"/>
  <c r="G1137" i="2"/>
  <c r="J1163" i="2"/>
  <c r="K1164" i="2"/>
  <c r="L1164" i="2"/>
  <c r="F1158" i="2"/>
  <c r="H1159" i="2"/>
  <c r="G1159" i="2"/>
  <c r="F1001" i="2"/>
  <c r="J962" i="2"/>
  <c r="M963" i="2"/>
  <c r="L963" i="2"/>
  <c r="K963" i="2"/>
  <c r="J1067" i="2"/>
  <c r="M1068" i="2"/>
  <c r="L1068" i="2"/>
  <c r="K1068" i="2"/>
  <c r="J1223" i="2"/>
  <c r="L1224" i="2"/>
  <c r="K1224" i="2"/>
  <c r="F1093" i="2"/>
  <c r="G1094" i="2"/>
  <c r="F1148" i="2"/>
  <c r="H1149" i="2"/>
  <c r="G1149" i="2"/>
  <c r="J1168" i="2"/>
  <c r="K1169" i="2"/>
  <c r="N1169" i="2"/>
  <c r="M1169" i="2"/>
  <c r="L1169" i="2"/>
  <c r="J1081" i="2"/>
  <c r="M1082" i="2"/>
  <c r="L1082" i="2"/>
  <c r="K1082" i="2"/>
  <c r="J1072" i="2"/>
  <c r="L1073" i="2"/>
  <c r="K1073" i="2"/>
  <c r="J1038" i="2"/>
  <c r="L1039" i="2"/>
  <c r="K1039" i="2"/>
  <c r="M1039" i="2"/>
  <c r="J1025" i="2"/>
  <c r="K1026" i="2"/>
  <c r="M1026" i="2"/>
  <c r="L1026" i="2"/>
  <c r="J1001" i="2"/>
  <c r="L1002" i="2"/>
  <c r="K1002" i="2"/>
  <c r="J1199" i="2"/>
  <c r="K1200" i="2"/>
  <c r="L1200" i="2"/>
  <c r="F986" i="2"/>
  <c r="F1072" i="2"/>
  <c r="J986" i="2"/>
  <c r="K987" i="2"/>
  <c r="L987" i="2"/>
  <c r="F1189" i="2"/>
  <c r="G1190" i="2"/>
  <c r="J1131" i="2"/>
  <c r="L1132" i="2"/>
  <c r="K1132" i="2"/>
  <c r="F1107" i="2"/>
  <c r="J1093" i="2"/>
  <c r="M1094" i="2"/>
  <c r="L1094" i="2"/>
  <c r="K1094" i="2"/>
  <c r="F1031" i="2"/>
  <c r="J1031" i="2"/>
  <c r="L1032" i="2"/>
  <c r="K1032" i="2"/>
  <c r="J1142" i="2"/>
  <c r="L1143" i="2"/>
  <c r="K1143" i="2"/>
  <c r="J942" i="2"/>
  <c r="L943" i="2"/>
  <c r="K943" i="2"/>
  <c r="F1044" i="2"/>
  <c r="J1116" i="2"/>
  <c r="L1117" i="2"/>
  <c r="M1117" i="2"/>
  <c r="K1117" i="2"/>
  <c r="J1136" i="2"/>
  <c r="L1137" i="2"/>
  <c r="K1137" i="2"/>
  <c r="N1137" i="2"/>
  <c r="M1137" i="2"/>
  <c r="G1184" i="2"/>
  <c r="H1184" i="2"/>
  <c r="J932" i="2"/>
  <c r="M933" i="2"/>
  <c r="L933" i="2"/>
  <c r="K933" i="2"/>
  <c r="H1169" i="2"/>
  <c r="G1169" i="2"/>
  <c r="F1142" i="2"/>
  <c r="H1143" i="2"/>
  <c r="G1143" i="2"/>
  <c r="J1107" i="2"/>
  <c r="N1108" i="2"/>
  <c r="M1108" i="2"/>
  <c r="L1108" i="2"/>
  <c r="K1108" i="2"/>
  <c r="F1098" i="2"/>
  <c r="H1026" i="2"/>
  <c r="G1026" i="2"/>
  <c r="F1223" i="2"/>
  <c r="H1179" i="2"/>
  <c r="G1179" i="2"/>
  <c r="F1163" i="2"/>
  <c r="H1164" i="2"/>
  <c r="G1164" i="2"/>
  <c r="H963" i="2"/>
  <c r="G963" i="2"/>
  <c r="J1189" i="2"/>
  <c r="L1190" i="2"/>
  <c r="K1190" i="2"/>
  <c r="M1190" i="2"/>
  <c r="H1082" i="2"/>
  <c r="G1082" i="2"/>
  <c r="F1131" i="2"/>
  <c r="H1132" i="2"/>
  <c r="G1132" i="2"/>
  <c r="J1158" i="2"/>
  <c r="K1159" i="2"/>
  <c r="L1159" i="2"/>
  <c r="F942" i="2"/>
  <c r="F934" i="2"/>
  <c r="J926" i="2"/>
  <c r="I926" i="2"/>
  <c r="J922" i="2"/>
  <c r="I922" i="2"/>
  <c r="J918" i="2"/>
  <c r="I918" i="2"/>
  <c r="J912" i="2"/>
  <c r="I912" i="2"/>
  <c r="J907" i="2"/>
  <c r="I907" i="2"/>
  <c r="J903" i="2"/>
  <c r="I903" i="2"/>
  <c r="J897" i="2"/>
  <c r="I897" i="2"/>
  <c r="I896" i="2" s="1"/>
  <c r="I895" i="2" s="1"/>
  <c r="F897" i="2"/>
  <c r="H942" i="2" l="1"/>
  <c r="G942" i="2"/>
  <c r="F1130" i="2"/>
  <c r="J1092" i="2"/>
  <c r="L1093" i="2"/>
  <c r="K1093" i="2"/>
  <c r="M1093" i="2"/>
  <c r="H1072" i="2"/>
  <c r="G1072" i="2"/>
  <c r="J1000" i="2"/>
  <c r="L1001" i="2"/>
  <c r="K1001" i="2"/>
  <c r="J896" i="2"/>
  <c r="L897" i="2"/>
  <c r="K897" i="2"/>
  <c r="M897" i="2"/>
  <c r="L907" i="2"/>
  <c r="K907" i="2"/>
  <c r="L918" i="2"/>
  <c r="K918" i="2"/>
  <c r="L926" i="2"/>
  <c r="K926" i="2"/>
  <c r="K1158" i="2"/>
  <c r="L1158" i="2"/>
  <c r="J1106" i="2"/>
  <c r="L1107" i="2"/>
  <c r="K1107" i="2"/>
  <c r="L1136" i="2"/>
  <c r="K1136" i="2"/>
  <c r="N1136" i="2"/>
  <c r="M1136" i="2"/>
  <c r="J1115" i="2"/>
  <c r="K1116" i="2"/>
  <c r="M1116" i="2"/>
  <c r="L1116" i="2"/>
  <c r="L1142" i="2"/>
  <c r="K1142" i="2"/>
  <c r="H1189" i="2"/>
  <c r="G1189" i="2"/>
  <c r="J1071" i="2"/>
  <c r="L1072" i="2"/>
  <c r="K1072" i="2"/>
  <c r="L1081" i="2"/>
  <c r="K1081" i="2"/>
  <c r="M1081" i="2"/>
  <c r="J1147" i="2"/>
  <c r="M1148" i="2"/>
  <c r="L1148" i="2"/>
  <c r="K1148" i="2"/>
  <c r="K1044" i="2"/>
  <c r="L1044" i="2"/>
  <c r="G1018" i="2"/>
  <c r="H1018" i="2"/>
  <c r="F1198" i="2"/>
  <c r="F933" i="2"/>
  <c r="G934" i="2"/>
  <c r="J1188" i="2"/>
  <c r="K1189" i="2"/>
  <c r="M1189" i="2"/>
  <c r="L1189" i="2"/>
  <c r="H986" i="2"/>
  <c r="G986" i="2"/>
  <c r="K1168" i="2"/>
  <c r="N1168" i="2"/>
  <c r="M1168" i="2"/>
  <c r="L1168" i="2"/>
  <c r="H1001" i="2"/>
  <c r="G1001" i="2"/>
  <c r="K1163" i="2"/>
  <c r="L1163" i="2"/>
  <c r="J1017" i="2"/>
  <c r="L1018" i="2"/>
  <c r="K1018" i="2"/>
  <c r="J1097" i="2"/>
  <c r="L1098" i="2"/>
  <c r="K1098" i="2"/>
  <c r="J931" i="2"/>
  <c r="M932" i="2"/>
  <c r="L932" i="2"/>
  <c r="K932" i="2"/>
  <c r="J1030" i="2"/>
  <c r="L1031" i="2"/>
  <c r="K1031" i="2"/>
  <c r="H1107" i="2"/>
  <c r="G1107" i="2"/>
  <c r="J985" i="2"/>
  <c r="K986" i="2"/>
  <c r="L986" i="2"/>
  <c r="F896" i="2"/>
  <c r="G897" i="2"/>
  <c r="L903" i="2"/>
  <c r="K903" i="2"/>
  <c r="L912" i="2"/>
  <c r="K912" i="2"/>
  <c r="L922" i="2"/>
  <c r="K922" i="2"/>
  <c r="N922" i="2"/>
  <c r="M922" i="2"/>
  <c r="H1044" i="2"/>
  <c r="G1044" i="2"/>
  <c r="L1131" i="2"/>
  <c r="K1131" i="2"/>
  <c r="J1130" i="2"/>
  <c r="J1198" i="2"/>
  <c r="K1199" i="2"/>
  <c r="L1199" i="2"/>
  <c r="F1092" i="2"/>
  <c r="G1092" i="2" s="1"/>
  <c r="G1093" i="2"/>
  <c r="M1183" i="2"/>
  <c r="L1183" i="2"/>
  <c r="K1183" i="2"/>
  <c r="G1098" i="2"/>
  <c r="H1098" i="2"/>
  <c r="J941" i="2"/>
  <c r="L942" i="2"/>
  <c r="K942" i="2"/>
  <c r="H1031" i="2"/>
  <c r="G1031" i="2"/>
  <c r="M1025" i="2"/>
  <c r="L1025" i="2"/>
  <c r="K1025" i="2"/>
  <c r="K1038" i="2"/>
  <c r="M1038" i="2"/>
  <c r="L1038" i="2"/>
  <c r="L1223" i="2"/>
  <c r="K1223" i="2"/>
  <c r="M1067" i="2"/>
  <c r="L1067" i="2"/>
  <c r="K1067" i="2"/>
  <c r="L962" i="2"/>
  <c r="K962" i="2"/>
  <c r="M962" i="2"/>
  <c r="H1116" i="2"/>
  <c r="G1116" i="2"/>
  <c r="J902" i="2"/>
  <c r="I917" i="2"/>
  <c r="I916" i="2" s="1"/>
  <c r="I915" i="2" s="1"/>
  <c r="J917" i="2"/>
  <c r="I902" i="2"/>
  <c r="I901" i="2" s="1"/>
  <c r="I900" i="2" s="1"/>
  <c r="J879" i="2"/>
  <c r="I879" i="2"/>
  <c r="J889" i="2"/>
  <c r="I889" i="2"/>
  <c r="I878" i="2" s="1"/>
  <c r="F889" i="2"/>
  <c r="J857" i="2"/>
  <c r="I857" i="2"/>
  <c r="J868" i="2"/>
  <c r="I868" i="2"/>
  <c r="F868" i="2"/>
  <c r="G868" i="2" s="1"/>
  <c r="J852" i="2"/>
  <c r="I852" i="2"/>
  <c r="I851" i="2" s="1"/>
  <c r="I850" i="2" s="1"/>
  <c r="F852" i="2"/>
  <c r="J839" i="2"/>
  <c r="I839" i="2"/>
  <c r="I838" i="2" s="1"/>
  <c r="I837" i="2" s="1"/>
  <c r="J846" i="2"/>
  <c r="I846" i="2"/>
  <c r="I845" i="2" s="1"/>
  <c r="I844" i="2" s="1"/>
  <c r="F846" i="2"/>
  <c r="F839" i="2"/>
  <c r="J500" i="2"/>
  <c r="I500" i="2"/>
  <c r="I499" i="2" s="1"/>
  <c r="I498" i="2" s="1"/>
  <c r="I497" i="2" s="1"/>
  <c r="F823" i="2"/>
  <c r="G823" i="2" s="1"/>
  <c r="J832" i="2"/>
  <c r="I832" i="2"/>
  <c r="J828" i="2"/>
  <c r="I828" i="2"/>
  <c r="I827" i="2" s="1"/>
  <c r="J820" i="2"/>
  <c r="I820" i="2"/>
  <c r="F820" i="2"/>
  <c r="G820" i="2" s="1"/>
  <c r="J815" i="2"/>
  <c r="I815" i="2"/>
  <c r="J811" i="2"/>
  <c r="I811" i="2"/>
  <c r="J807" i="2"/>
  <c r="I807" i="2"/>
  <c r="J802" i="2"/>
  <c r="I802" i="2"/>
  <c r="J799" i="2"/>
  <c r="I799" i="2"/>
  <c r="I798" i="2" s="1"/>
  <c r="J793" i="2"/>
  <c r="I793" i="2"/>
  <c r="J790" i="2"/>
  <c r="I790" i="2"/>
  <c r="J786" i="2"/>
  <c r="I786" i="2"/>
  <c r="F758" i="2"/>
  <c r="G758" i="2" s="1"/>
  <c r="J741" i="2"/>
  <c r="I741" i="2"/>
  <c r="J735" i="2"/>
  <c r="I735" i="2"/>
  <c r="J731" i="2"/>
  <c r="I731" i="2"/>
  <c r="J709" i="2"/>
  <c r="I709" i="2"/>
  <c r="J715" i="2"/>
  <c r="I715" i="2"/>
  <c r="F715" i="2"/>
  <c r="G715" i="2" s="1"/>
  <c r="J720" i="2"/>
  <c r="I720" i="2"/>
  <c r="I719" i="2" s="1"/>
  <c r="I718" i="2" s="1"/>
  <c r="F724" i="2"/>
  <c r="J699" i="2"/>
  <c r="I699" i="2"/>
  <c r="J697" i="2"/>
  <c r="I697" i="2"/>
  <c r="J703" i="2"/>
  <c r="I703" i="2"/>
  <c r="F703" i="2"/>
  <c r="G703" i="2" s="1"/>
  <c r="L715" i="2" l="1"/>
  <c r="K715" i="2"/>
  <c r="L741" i="2"/>
  <c r="N741" i="2"/>
  <c r="M741" i="2"/>
  <c r="K741" i="2"/>
  <c r="M820" i="2"/>
  <c r="K820" i="2"/>
  <c r="L820" i="2"/>
  <c r="I856" i="2"/>
  <c r="I855" i="2" s="1"/>
  <c r="I854" i="2" s="1"/>
  <c r="J916" i="2"/>
  <c r="L917" i="2"/>
  <c r="K917" i="2"/>
  <c r="J719" i="2"/>
  <c r="K720" i="2"/>
  <c r="L720" i="2"/>
  <c r="L790" i="2"/>
  <c r="K790" i="2"/>
  <c r="J798" i="2"/>
  <c r="J797" i="2" s="1"/>
  <c r="L799" i="2"/>
  <c r="K799" i="2"/>
  <c r="L807" i="2"/>
  <c r="K807" i="2"/>
  <c r="L815" i="2"/>
  <c r="K815" i="2"/>
  <c r="F845" i="2"/>
  <c r="G846" i="2"/>
  <c r="J838" i="2"/>
  <c r="L839" i="2"/>
  <c r="K839" i="2"/>
  <c r="M839" i="2"/>
  <c r="K857" i="2"/>
  <c r="K1198" i="2"/>
  <c r="L1198" i="2"/>
  <c r="K985" i="2"/>
  <c r="L985" i="2"/>
  <c r="L1071" i="2"/>
  <c r="K1071" i="2"/>
  <c r="L1000" i="2"/>
  <c r="K1000" i="2"/>
  <c r="M703" i="2"/>
  <c r="L703" i="2"/>
  <c r="K703" i="2"/>
  <c r="L709" i="2"/>
  <c r="K709" i="2"/>
  <c r="J827" i="2"/>
  <c r="J826" i="2" s="1"/>
  <c r="N828" i="2"/>
  <c r="L828" i="2"/>
  <c r="M828" i="2"/>
  <c r="K828" i="2"/>
  <c r="F878" i="2"/>
  <c r="G878" i="2" s="1"/>
  <c r="G889" i="2"/>
  <c r="J901" i="2"/>
  <c r="L902" i="2"/>
  <c r="K902" i="2"/>
  <c r="L1130" i="2"/>
  <c r="K1130" i="2"/>
  <c r="F932" i="2"/>
  <c r="G933" i="2"/>
  <c r="K735" i="2"/>
  <c r="L735" i="2"/>
  <c r="F851" i="2"/>
  <c r="G852" i="2"/>
  <c r="K879" i="2"/>
  <c r="F723" i="2"/>
  <c r="G724" i="2"/>
  <c r="L786" i="2"/>
  <c r="K786" i="2"/>
  <c r="K793" i="2"/>
  <c r="L793" i="2"/>
  <c r="L802" i="2"/>
  <c r="K802" i="2"/>
  <c r="K811" i="2"/>
  <c r="L811" i="2"/>
  <c r="J499" i="2"/>
  <c r="K500" i="2"/>
  <c r="L500" i="2"/>
  <c r="J845" i="2"/>
  <c r="M846" i="2"/>
  <c r="L846" i="2"/>
  <c r="K846" i="2"/>
  <c r="M868" i="2"/>
  <c r="L868" i="2"/>
  <c r="K868" i="2"/>
  <c r="L941" i="2"/>
  <c r="K941" i="2"/>
  <c r="L1097" i="2"/>
  <c r="K1097" i="2"/>
  <c r="L1147" i="2"/>
  <c r="K1147" i="2"/>
  <c r="M1147" i="2"/>
  <c r="M1115" i="2"/>
  <c r="L1115" i="2"/>
  <c r="K1115" i="2"/>
  <c r="K1092" i="2"/>
  <c r="M1092" i="2"/>
  <c r="L1092" i="2"/>
  <c r="L699" i="2"/>
  <c r="K699" i="2"/>
  <c r="L697" i="2"/>
  <c r="K697" i="2"/>
  <c r="K731" i="2"/>
  <c r="L731" i="2"/>
  <c r="K832" i="2"/>
  <c r="L832" i="2"/>
  <c r="F838" i="2"/>
  <c r="G839" i="2"/>
  <c r="J851" i="2"/>
  <c r="M852" i="2"/>
  <c r="L852" i="2"/>
  <c r="K852" i="2"/>
  <c r="J877" i="2"/>
  <c r="L889" i="2"/>
  <c r="K889" i="2"/>
  <c r="M889" i="2"/>
  <c r="F895" i="2"/>
  <c r="H896" i="2"/>
  <c r="G896" i="2"/>
  <c r="L1030" i="2"/>
  <c r="K1030" i="2"/>
  <c r="L931" i="2"/>
  <c r="K931" i="2"/>
  <c r="M931" i="2"/>
  <c r="J930" i="2"/>
  <c r="L1017" i="2"/>
  <c r="K1017" i="2"/>
  <c r="M1188" i="2"/>
  <c r="L1188" i="2"/>
  <c r="K1188" i="2"/>
  <c r="L1106" i="2"/>
  <c r="K1106" i="2"/>
  <c r="J895" i="2"/>
  <c r="K896" i="2"/>
  <c r="M896" i="2"/>
  <c r="L896" i="2"/>
  <c r="F877" i="2"/>
  <c r="J878" i="2"/>
  <c r="I877" i="2"/>
  <c r="I876" i="2" s="1"/>
  <c r="J856" i="2"/>
  <c r="I899" i="2"/>
  <c r="I826" i="2"/>
  <c r="I825" i="2" s="1"/>
  <c r="F819" i="2"/>
  <c r="I708" i="2"/>
  <c r="I707" i="2" s="1"/>
  <c r="I706" i="2" s="1"/>
  <c r="J730" i="2"/>
  <c r="J708" i="2"/>
  <c r="I806" i="2"/>
  <c r="I805" i="2" s="1"/>
  <c r="I804" i="2" s="1"/>
  <c r="J806" i="2"/>
  <c r="I797" i="2"/>
  <c r="I796" i="2" s="1"/>
  <c r="I785" i="2"/>
  <c r="I784" i="2" s="1"/>
  <c r="I783" i="2" s="1"/>
  <c r="J785" i="2"/>
  <c r="I730" i="2"/>
  <c r="I729" i="2" s="1"/>
  <c r="J696" i="2"/>
  <c r="I696" i="2"/>
  <c r="I695" i="2" s="1"/>
  <c r="I694" i="2" s="1"/>
  <c r="I836" i="2" l="1"/>
  <c r="I835" i="2" s="1"/>
  <c r="J825" i="2"/>
  <c r="N826" i="2"/>
  <c r="L826" i="2"/>
  <c r="M826" i="2"/>
  <c r="K826" i="2"/>
  <c r="F818" i="2"/>
  <c r="G819" i="2"/>
  <c r="H877" i="2"/>
  <c r="G877" i="2"/>
  <c r="J498" i="2"/>
  <c r="K499" i="2"/>
  <c r="L499" i="2"/>
  <c r="J707" i="2"/>
  <c r="L708" i="2"/>
  <c r="K708" i="2"/>
  <c r="J855" i="2"/>
  <c r="K856" i="2"/>
  <c r="L856" i="2"/>
  <c r="J796" i="2"/>
  <c r="L797" i="2"/>
  <c r="K797" i="2"/>
  <c r="J876" i="2"/>
  <c r="L877" i="2"/>
  <c r="K877" i="2"/>
  <c r="J850" i="2"/>
  <c r="L851" i="2"/>
  <c r="K851" i="2"/>
  <c r="M851" i="2"/>
  <c r="H932" i="2"/>
  <c r="G932" i="2"/>
  <c r="L798" i="2"/>
  <c r="K798" i="2"/>
  <c r="J695" i="2"/>
  <c r="L696" i="2"/>
  <c r="K696" i="2"/>
  <c r="G723" i="2"/>
  <c r="H723" i="2"/>
  <c r="N827" i="2"/>
  <c r="L827" i="2"/>
  <c r="M827" i="2"/>
  <c r="K827" i="2"/>
  <c r="J837" i="2"/>
  <c r="L838" i="2"/>
  <c r="K838" i="2"/>
  <c r="J718" i="2"/>
  <c r="K719" i="2"/>
  <c r="L719" i="2"/>
  <c r="J729" i="2"/>
  <c r="K730" i="2"/>
  <c r="L730" i="2"/>
  <c r="J805" i="2"/>
  <c r="L806" i="2"/>
  <c r="K806" i="2"/>
  <c r="L878" i="2"/>
  <c r="K878" i="2"/>
  <c r="M895" i="2"/>
  <c r="L895" i="2"/>
  <c r="K895" i="2"/>
  <c r="L930" i="2"/>
  <c r="K930" i="2"/>
  <c r="G838" i="2"/>
  <c r="H838" i="2"/>
  <c r="J844" i="2"/>
  <c r="L845" i="2"/>
  <c r="K845" i="2"/>
  <c r="F850" i="2"/>
  <c r="G850" i="2" s="1"/>
  <c r="G851" i="2"/>
  <c r="J900" i="2"/>
  <c r="L901" i="2"/>
  <c r="K901" i="2"/>
  <c r="J915" i="2"/>
  <c r="L916" i="2"/>
  <c r="K916" i="2"/>
  <c r="J784" i="2"/>
  <c r="L785" i="2"/>
  <c r="K785" i="2"/>
  <c r="H845" i="2"/>
  <c r="G845" i="2"/>
  <c r="J692" i="2"/>
  <c r="I692" i="2"/>
  <c r="I691" i="2" s="1"/>
  <c r="I690" i="2" s="1"/>
  <c r="I689" i="2" s="1"/>
  <c r="F692" i="2"/>
  <c r="F691" i="2" l="1"/>
  <c r="G692" i="2"/>
  <c r="J783" i="2"/>
  <c r="L784" i="2"/>
  <c r="K784" i="2"/>
  <c r="K729" i="2"/>
  <c r="L729" i="2"/>
  <c r="L876" i="2"/>
  <c r="K876" i="2"/>
  <c r="J854" i="2"/>
  <c r="K855" i="2"/>
  <c r="L855" i="2"/>
  <c r="L844" i="2"/>
  <c r="K844" i="2"/>
  <c r="J706" i="2"/>
  <c r="L707" i="2"/>
  <c r="K707" i="2"/>
  <c r="J691" i="2"/>
  <c r="K692" i="2"/>
  <c r="M692" i="2"/>
  <c r="L692" i="2"/>
  <c r="L915" i="2"/>
  <c r="K915" i="2"/>
  <c r="K718" i="2"/>
  <c r="L718" i="2"/>
  <c r="J694" i="2"/>
  <c r="L695" i="2"/>
  <c r="K695" i="2"/>
  <c r="L900" i="2"/>
  <c r="K900" i="2"/>
  <c r="J899" i="2"/>
  <c r="L837" i="2"/>
  <c r="K837" i="2"/>
  <c r="J836" i="2"/>
  <c r="J497" i="2"/>
  <c r="K498" i="2"/>
  <c r="L498" i="2"/>
  <c r="G818" i="2"/>
  <c r="H818" i="2"/>
  <c r="J804" i="2"/>
  <c r="L805" i="2"/>
  <c r="K805" i="2"/>
  <c r="K850" i="2"/>
  <c r="M850" i="2"/>
  <c r="L850" i="2"/>
  <c r="L796" i="2"/>
  <c r="K796" i="2"/>
  <c r="N825" i="2"/>
  <c r="L825" i="2"/>
  <c r="M825" i="2"/>
  <c r="K825" i="2"/>
  <c r="J677" i="2"/>
  <c r="I677" i="2"/>
  <c r="I676" i="2" s="1"/>
  <c r="I675" i="2" s="1"/>
  <c r="F677" i="2"/>
  <c r="J670" i="2"/>
  <c r="I670" i="2"/>
  <c r="I664" i="2" s="1"/>
  <c r="I663" i="2" s="1"/>
  <c r="I662" i="2" s="1"/>
  <c r="F670" i="2"/>
  <c r="G670" i="2" s="1"/>
  <c r="J660" i="2"/>
  <c r="I660" i="2"/>
  <c r="F660" i="2"/>
  <c r="G660" i="2" s="1"/>
  <c r="J654" i="2"/>
  <c r="I654" i="2"/>
  <c r="I650" i="2" s="1"/>
  <c r="I649" i="2" s="1"/>
  <c r="I648" i="2" s="1"/>
  <c r="F654" i="2"/>
  <c r="J640" i="2"/>
  <c r="I640" i="2"/>
  <c r="I629" i="2" s="1"/>
  <c r="I628" i="2" s="1"/>
  <c r="F640" i="2"/>
  <c r="J623" i="2"/>
  <c r="I623" i="2"/>
  <c r="I622" i="2" s="1"/>
  <c r="I621" i="2" s="1"/>
  <c r="I620" i="2" s="1"/>
  <c r="F623" i="2"/>
  <c r="J613" i="2"/>
  <c r="I613" i="2"/>
  <c r="I609" i="2" s="1"/>
  <c r="I608" i="2" s="1"/>
  <c r="I607" i="2" s="1"/>
  <c r="F613" i="2"/>
  <c r="G613" i="2" s="1"/>
  <c r="J605" i="2"/>
  <c r="I605" i="2"/>
  <c r="I602" i="2" s="1"/>
  <c r="I601" i="2" s="1"/>
  <c r="I600" i="2" s="1"/>
  <c r="F605" i="2"/>
  <c r="G605" i="2" s="1"/>
  <c r="F597" i="2"/>
  <c r="G597" i="2" s="1"/>
  <c r="F586" i="2"/>
  <c r="G586" i="2" s="1"/>
  <c r="F567" i="2"/>
  <c r="J541" i="2"/>
  <c r="I541" i="2"/>
  <c r="I540" i="2" s="1"/>
  <c r="F541" i="2"/>
  <c r="J535" i="2"/>
  <c r="I535" i="2"/>
  <c r="I534" i="2" s="1"/>
  <c r="I533" i="2" s="1"/>
  <c r="F535" i="2"/>
  <c r="J524" i="2"/>
  <c r="I524" i="2"/>
  <c r="I523" i="2" s="1"/>
  <c r="I522" i="2" s="1"/>
  <c r="F530" i="2"/>
  <c r="J552" i="2"/>
  <c r="I552" i="2"/>
  <c r="J550" i="2"/>
  <c r="I550" i="2"/>
  <c r="J546" i="2"/>
  <c r="I546" i="2"/>
  <c r="I545" i="2" s="1"/>
  <c r="I544" i="2" s="1"/>
  <c r="F552" i="2"/>
  <c r="G552" i="2" s="1"/>
  <c r="F516" i="2"/>
  <c r="G516" i="2" s="1"/>
  <c r="J489" i="2"/>
  <c r="I489" i="2"/>
  <c r="I488" i="2" s="1"/>
  <c r="J486" i="2"/>
  <c r="I486" i="2"/>
  <c r="J484" i="2"/>
  <c r="I484" i="2"/>
  <c r="I483" i="2" s="1"/>
  <c r="J472" i="2"/>
  <c r="I472" i="2"/>
  <c r="F472" i="2"/>
  <c r="J476" i="2"/>
  <c r="I476" i="2"/>
  <c r="F476" i="2"/>
  <c r="J465" i="2"/>
  <c r="I465" i="2"/>
  <c r="I464" i="2" s="1"/>
  <c r="I463" i="2" s="1"/>
  <c r="J454" i="2"/>
  <c r="I454" i="2"/>
  <c r="I453" i="2" s="1"/>
  <c r="I452" i="2" s="1"/>
  <c r="I451" i="2" s="1"/>
  <c r="J459" i="2"/>
  <c r="I459" i="2"/>
  <c r="I458" i="2" s="1"/>
  <c r="I457" i="2" s="1"/>
  <c r="F459" i="2"/>
  <c r="J444" i="2"/>
  <c r="I444" i="2"/>
  <c r="I443" i="2" s="1"/>
  <c r="I442" i="2" s="1"/>
  <c r="F444" i="2"/>
  <c r="J439" i="2"/>
  <c r="I439" i="2"/>
  <c r="I438" i="2" s="1"/>
  <c r="I437" i="2" s="1"/>
  <c r="F439" i="2"/>
  <c r="J438" i="2" l="1"/>
  <c r="L439" i="2"/>
  <c r="K439" i="2"/>
  <c r="M439" i="2"/>
  <c r="F443" i="2"/>
  <c r="G444" i="2"/>
  <c r="F540" i="2"/>
  <c r="G541" i="2"/>
  <c r="F438" i="2"/>
  <c r="G439" i="2"/>
  <c r="J458" i="2"/>
  <c r="M459" i="2"/>
  <c r="L459" i="2"/>
  <c r="K459" i="2"/>
  <c r="J464" i="2"/>
  <c r="L465" i="2"/>
  <c r="K465" i="2"/>
  <c r="F471" i="2"/>
  <c r="G472" i="2"/>
  <c r="J483" i="2"/>
  <c r="L484" i="2"/>
  <c r="K484" i="2"/>
  <c r="J488" i="2"/>
  <c r="K489" i="2"/>
  <c r="M489" i="2"/>
  <c r="N489" i="2"/>
  <c r="L489" i="2"/>
  <c r="J545" i="2"/>
  <c r="K546" i="2"/>
  <c r="L546" i="2"/>
  <c r="M552" i="2"/>
  <c r="K552" i="2"/>
  <c r="L552" i="2"/>
  <c r="F534" i="2"/>
  <c r="G535" i="2"/>
  <c r="J629" i="2"/>
  <c r="M640" i="2"/>
  <c r="L640" i="2"/>
  <c r="K640" i="2"/>
  <c r="J676" i="2"/>
  <c r="L677" i="2"/>
  <c r="K677" i="2"/>
  <c r="M677" i="2"/>
  <c r="L804" i="2"/>
  <c r="K804" i="2"/>
  <c r="L836" i="2"/>
  <c r="K836" i="2"/>
  <c r="J835" i="2"/>
  <c r="K854" i="2"/>
  <c r="L854" i="2"/>
  <c r="J443" i="2"/>
  <c r="M444" i="2"/>
  <c r="L444" i="2"/>
  <c r="K444" i="2"/>
  <c r="N444" i="2"/>
  <c r="F524" i="2"/>
  <c r="G524" i="2" s="1"/>
  <c r="G530" i="2"/>
  <c r="J540" i="2"/>
  <c r="K541" i="2"/>
  <c r="M541" i="2"/>
  <c r="L541" i="2"/>
  <c r="J622" i="2"/>
  <c r="K623" i="2"/>
  <c r="M623" i="2"/>
  <c r="L623" i="2"/>
  <c r="F650" i="2"/>
  <c r="G654" i="2"/>
  <c r="J664" i="2"/>
  <c r="L670" i="2"/>
  <c r="K670" i="2"/>
  <c r="M670" i="2"/>
  <c r="L899" i="2"/>
  <c r="K899" i="2"/>
  <c r="L783" i="2"/>
  <c r="K783" i="2"/>
  <c r="F458" i="2"/>
  <c r="G459" i="2"/>
  <c r="J453" i="2"/>
  <c r="K454" i="2"/>
  <c r="L454" i="2"/>
  <c r="K472" i="2"/>
  <c r="M472" i="2"/>
  <c r="L472" i="2"/>
  <c r="L486" i="2"/>
  <c r="K486" i="2"/>
  <c r="K550" i="2"/>
  <c r="L550" i="2"/>
  <c r="J534" i="2"/>
  <c r="L535" i="2"/>
  <c r="M535" i="2"/>
  <c r="K535" i="2"/>
  <c r="F556" i="2"/>
  <c r="G556" i="2" s="1"/>
  <c r="G567" i="2"/>
  <c r="L613" i="2"/>
  <c r="K613" i="2"/>
  <c r="M613" i="2"/>
  <c r="J609" i="2"/>
  <c r="F629" i="2"/>
  <c r="G629" i="2" s="1"/>
  <c r="G640" i="2"/>
  <c r="M660" i="2"/>
  <c r="L660" i="2"/>
  <c r="K660" i="2"/>
  <c r="F676" i="2"/>
  <c r="G677" i="2"/>
  <c r="L694" i="2"/>
  <c r="K694" i="2"/>
  <c r="J690" i="2"/>
  <c r="M691" i="2"/>
  <c r="L691" i="2"/>
  <c r="K691" i="2"/>
  <c r="K476" i="2"/>
  <c r="L476" i="2"/>
  <c r="J523" i="2"/>
  <c r="L524" i="2"/>
  <c r="K524" i="2"/>
  <c r="J602" i="2"/>
  <c r="K605" i="2"/>
  <c r="L605" i="2"/>
  <c r="M605" i="2"/>
  <c r="F622" i="2"/>
  <c r="G622" i="2" s="1"/>
  <c r="G623" i="2"/>
  <c r="J650" i="2"/>
  <c r="M654" i="2"/>
  <c r="L654" i="2"/>
  <c r="K654" i="2"/>
  <c r="K497" i="2"/>
  <c r="L497" i="2"/>
  <c r="L706" i="2"/>
  <c r="K706" i="2"/>
  <c r="F690" i="2"/>
  <c r="G691" i="2"/>
  <c r="J482" i="2"/>
  <c r="I471" i="2"/>
  <c r="I470" i="2" s="1"/>
  <c r="I469" i="2" s="1"/>
  <c r="I468" i="2" s="1"/>
  <c r="J471" i="2"/>
  <c r="J549" i="2"/>
  <c r="I549" i="2"/>
  <c r="I548" i="2" s="1"/>
  <c r="I543" i="2" s="1"/>
  <c r="I482" i="2"/>
  <c r="I481" i="2" s="1"/>
  <c r="I480" i="2" s="1"/>
  <c r="I479" i="2" s="1"/>
  <c r="I462" i="2"/>
  <c r="J434" i="2"/>
  <c r="I434" i="2"/>
  <c r="J430" i="2"/>
  <c r="I430" i="2"/>
  <c r="F430" i="2"/>
  <c r="G430" i="2" s="1"/>
  <c r="F434" i="2"/>
  <c r="G434" i="2" s="1"/>
  <c r="J425" i="2"/>
  <c r="I425" i="2"/>
  <c r="I424" i="2" s="1"/>
  <c r="F425" i="2"/>
  <c r="J377" i="2"/>
  <c r="I377" i="2"/>
  <c r="I376" i="2" s="1"/>
  <c r="I375" i="2" s="1"/>
  <c r="I374" i="2" s="1"/>
  <c r="F405" i="2"/>
  <c r="J402" i="2"/>
  <c r="I402" i="2"/>
  <c r="I401" i="2" s="1"/>
  <c r="I400" i="2" s="1"/>
  <c r="F402" i="2"/>
  <c r="J398" i="2"/>
  <c r="I398" i="2"/>
  <c r="J395" i="2"/>
  <c r="I395" i="2"/>
  <c r="F395" i="2"/>
  <c r="G395" i="2" s="1"/>
  <c r="F398" i="2"/>
  <c r="G398" i="2" s="1"/>
  <c r="J371" i="2"/>
  <c r="I371" i="2"/>
  <c r="I370" i="2" s="1"/>
  <c r="I369" i="2" s="1"/>
  <c r="F371" i="2"/>
  <c r="J365" i="2"/>
  <c r="I365" i="2"/>
  <c r="I364" i="2" s="1"/>
  <c r="I363" i="2" s="1"/>
  <c r="I362" i="2" s="1"/>
  <c r="J360" i="2"/>
  <c r="I360" i="2"/>
  <c r="I359" i="2" s="1"/>
  <c r="I358" i="2" s="1"/>
  <c r="F360" i="2"/>
  <c r="J354" i="2"/>
  <c r="I354" i="2"/>
  <c r="J352" i="2"/>
  <c r="I352" i="2"/>
  <c r="F352" i="2"/>
  <c r="G352" i="2" s="1"/>
  <c r="F354" i="2"/>
  <c r="G354" i="2" s="1"/>
  <c r="J317" i="2"/>
  <c r="I317" i="2"/>
  <c r="I316" i="2" s="1"/>
  <c r="I315" i="2" s="1"/>
  <c r="J297" i="2"/>
  <c r="I297" i="2"/>
  <c r="I296" i="2" s="1"/>
  <c r="I295" i="2" s="1"/>
  <c r="I294" i="2" s="1"/>
  <c r="J327" i="2"/>
  <c r="I327" i="2"/>
  <c r="J325" i="2"/>
  <c r="I325" i="2"/>
  <c r="F325" i="2"/>
  <c r="G325" i="2" s="1"/>
  <c r="F327" i="2"/>
  <c r="G327" i="2" s="1"/>
  <c r="J311" i="2"/>
  <c r="I311" i="2"/>
  <c r="J305" i="2"/>
  <c r="I305" i="2"/>
  <c r="I301" i="2"/>
  <c r="J253" i="2"/>
  <c r="I253" i="2"/>
  <c r="J246" i="2"/>
  <c r="I246" i="2"/>
  <c r="J242" i="2"/>
  <c r="I242" i="2"/>
  <c r="F253" i="2"/>
  <c r="J228" i="2"/>
  <c r="I228" i="2"/>
  <c r="I227" i="2" s="1"/>
  <c r="I226" i="2" s="1"/>
  <c r="J224" i="2"/>
  <c r="I224" i="2"/>
  <c r="I223" i="2" s="1"/>
  <c r="I222" i="2" s="1"/>
  <c r="I221" i="2" s="1"/>
  <c r="J216" i="2"/>
  <c r="I216" i="2"/>
  <c r="I215" i="2" s="1"/>
  <c r="I214" i="2" s="1"/>
  <c r="I213" i="2" s="1"/>
  <c r="I212" i="2" s="1"/>
  <c r="I211" i="2" s="1"/>
  <c r="J175" i="2"/>
  <c r="I175" i="2"/>
  <c r="J165" i="2"/>
  <c r="I165" i="2"/>
  <c r="F175" i="2"/>
  <c r="G175" i="2" s="1"/>
  <c r="J169" i="2"/>
  <c r="I169" i="2"/>
  <c r="F169" i="2"/>
  <c r="G169" i="2" s="1"/>
  <c r="F165" i="2"/>
  <c r="G165" i="2" s="1"/>
  <c r="J159" i="2"/>
  <c r="I159" i="2"/>
  <c r="J156" i="2"/>
  <c r="I156" i="2"/>
  <c r="F156" i="2"/>
  <c r="G156" i="2" s="1"/>
  <c r="F159" i="2"/>
  <c r="G159" i="2" s="1"/>
  <c r="J150" i="2"/>
  <c r="I150" i="2"/>
  <c r="J141" i="2"/>
  <c r="I141" i="2"/>
  <c r="J135" i="2"/>
  <c r="I135" i="2"/>
  <c r="J131" i="2"/>
  <c r="I131" i="2"/>
  <c r="J127" i="2"/>
  <c r="I127" i="2"/>
  <c r="F135" i="2"/>
  <c r="J122" i="2"/>
  <c r="I122" i="2"/>
  <c r="J119" i="2"/>
  <c r="I119" i="2"/>
  <c r="F119" i="2"/>
  <c r="G119" i="2" s="1"/>
  <c r="F122" i="2"/>
  <c r="G122" i="2" s="1"/>
  <c r="J113" i="2"/>
  <c r="I113" i="2"/>
  <c r="J109" i="2"/>
  <c r="I109" i="2"/>
  <c r="J105" i="2"/>
  <c r="I105" i="2"/>
  <c r="J99" i="2"/>
  <c r="I99" i="2"/>
  <c r="J95" i="2"/>
  <c r="I95" i="2"/>
  <c r="J91" i="2"/>
  <c r="I91" i="2"/>
  <c r="J85" i="2"/>
  <c r="I85" i="2"/>
  <c r="J81" i="2"/>
  <c r="I81" i="2"/>
  <c r="J77" i="2"/>
  <c r="I77" i="2"/>
  <c r="J71" i="2"/>
  <c r="I71" i="2"/>
  <c r="J61" i="2"/>
  <c r="I61" i="2"/>
  <c r="J57" i="2"/>
  <c r="I57" i="2"/>
  <c r="J47" i="2"/>
  <c r="I47" i="2"/>
  <c r="F47" i="2"/>
  <c r="G47" i="2" s="1"/>
  <c r="J50" i="2"/>
  <c r="I50" i="2"/>
  <c r="F50" i="2"/>
  <c r="G50" i="2" s="1"/>
  <c r="L47" i="2" l="1"/>
  <c r="K47" i="2"/>
  <c r="M47" i="2"/>
  <c r="J46" i="2"/>
  <c r="K77" i="2"/>
  <c r="L77" i="2"/>
  <c r="K85" i="2"/>
  <c r="L85" i="2"/>
  <c r="L105" i="2"/>
  <c r="K105" i="2"/>
  <c r="M119" i="2"/>
  <c r="L119" i="2"/>
  <c r="K119" i="2"/>
  <c r="K50" i="2"/>
  <c r="M50" i="2"/>
  <c r="L50" i="2"/>
  <c r="L127" i="2"/>
  <c r="K127" i="2"/>
  <c r="L135" i="2"/>
  <c r="K135" i="2"/>
  <c r="L150" i="2"/>
  <c r="K150" i="2"/>
  <c r="M156" i="2"/>
  <c r="L156" i="2"/>
  <c r="K156" i="2"/>
  <c r="L242" i="2"/>
  <c r="K242" i="2"/>
  <c r="L253" i="2"/>
  <c r="K253" i="2"/>
  <c r="J359" i="2"/>
  <c r="M360" i="2"/>
  <c r="L360" i="2"/>
  <c r="K360" i="2"/>
  <c r="F401" i="2"/>
  <c r="G402" i="2"/>
  <c r="J424" i="2"/>
  <c r="M425" i="2"/>
  <c r="L425" i="2"/>
  <c r="K425" i="2"/>
  <c r="K430" i="2"/>
  <c r="M430" i="2"/>
  <c r="L430" i="2"/>
  <c r="J470" i="2"/>
  <c r="M471" i="2"/>
  <c r="L471" i="2"/>
  <c r="K471" i="2"/>
  <c r="J522" i="2"/>
  <c r="L523" i="2"/>
  <c r="K523" i="2"/>
  <c r="J689" i="2"/>
  <c r="M690" i="2"/>
  <c r="L690" i="2"/>
  <c r="K690" i="2"/>
  <c r="J608" i="2"/>
  <c r="L609" i="2"/>
  <c r="K609" i="2"/>
  <c r="J442" i="2"/>
  <c r="L443" i="2"/>
  <c r="K443" i="2"/>
  <c r="M443" i="2"/>
  <c r="K488" i="2"/>
  <c r="L488" i="2"/>
  <c r="J463" i="2"/>
  <c r="L464" i="2"/>
  <c r="K464" i="2"/>
  <c r="J457" i="2"/>
  <c r="M458" i="2"/>
  <c r="L458" i="2"/>
  <c r="K458" i="2"/>
  <c r="H540" i="2"/>
  <c r="G540" i="2"/>
  <c r="L71" i="2"/>
  <c r="K71" i="2"/>
  <c r="L91" i="2"/>
  <c r="K91" i="2"/>
  <c r="L109" i="2"/>
  <c r="K109" i="2"/>
  <c r="M122" i="2"/>
  <c r="L122" i="2"/>
  <c r="K122" i="2"/>
  <c r="M165" i="2"/>
  <c r="L165" i="2"/>
  <c r="K165" i="2"/>
  <c r="J215" i="2"/>
  <c r="L216" i="2"/>
  <c r="K216" i="2"/>
  <c r="L311" i="2"/>
  <c r="K311" i="2"/>
  <c r="J296" i="2"/>
  <c r="L297" i="2"/>
  <c r="K297" i="2"/>
  <c r="J370" i="2"/>
  <c r="M371" i="2"/>
  <c r="L371" i="2"/>
  <c r="K371" i="2"/>
  <c r="K395" i="2"/>
  <c r="M395" i="2"/>
  <c r="L395" i="2"/>
  <c r="J376" i="2"/>
  <c r="L377" i="2"/>
  <c r="K377" i="2"/>
  <c r="F689" i="2"/>
  <c r="H690" i="2"/>
  <c r="G690" i="2"/>
  <c r="J649" i="2"/>
  <c r="L650" i="2"/>
  <c r="K650" i="2"/>
  <c r="J533" i="2"/>
  <c r="M534" i="2"/>
  <c r="K534" i="2"/>
  <c r="L534" i="2"/>
  <c r="J452" i="2"/>
  <c r="K453" i="2"/>
  <c r="L453" i="2"/>
  <c r="F649" i="2"/>
  <c r="G650" i="2"/>
  <c r="J621" i="2"/>
  <c r="K622" i="2"/>
  <c r="L622" i="2"/>
  <c r="L540" i="2"/>
  <c r="M540" i="2"/>
  <c r="K540" i="2"/>
  <c r="L835" i="2"/>
  <c r="K835" i="2"/>
  <c r="J675" i="2"/>
  <c r="K676" i="2"/>
  <c r="M676" i="2"/>
  <c r="L676" i="2"/>
  <c r="J628" i="2"/>
  <c r="K629" i="2"/>
  <c r="L629" i="2"/>
  <c r="L483" i="2"/>
  <c r="K483" i="2"/>
  <c r="L57" i="2"/>
  <c r="K57" i="2"/>
  <c r="L81" i="2"/>
  <c r="K81" i="2"/>
  <c r="L99" i="2"/>
  <c r="K99" i="2"/>
  <c r="J227" i="2"/>
  <c r="K228" i="2"/>
  <c r="L228" i="2"/>
  <c r="L301" i="2"/>
  <c r="K301" i="2"/>
  <c r="M325" i="2"/>
  <c r="K325" i="2"/>
  <c r="N325" i="2"/>
  <c r="L325" i="2"/>
  <c r="M354" i="2"/>
  <c r="L354" i="2"/>
  <c r="K354" i="2"/>
  <c r="K131" i="2"/>
  <c r="L131" i="2"/>
  <c r="L141" i="2"/>
  <c r="K141" i="2"/>
  <c r="L159" i="2"/>
  <c r="K159" i="2"/>
  <c r="M159" i="2"/>
  <c r="M169" i="2"/>
  <c r="L169" i="2"/>
  <c r="K169" i="2"/>
  <c r="L246" i="2"/>
  <c r="K246" i="2"/>
  <c r="F359" i="2"/>
  <c r="G360" i="2"/>
  <c r="J364" i="2"/>
  <c r="K365" i="2"/>
  <c r="N365" i="2"/>
  <c r="M365" i="2"/>
  <c r="L365" i="2"/>
  <c r="J401" i="2"/>
  <c r="M402" i="2"/>
  <c r="L402" i="2"/>
  <c r="K402" i="2"/>
  <c r="F424" i="2"/>
  <c r="G425" i="2"/>
  <c r="K434" i="2"/>
  <c r="M434" i="2"/>
  <c r="L434" i="2"/>
  <c r="J481" i="2"/>
  <c r="L482" i="2"/>
  <c r="K482" i="2"/>
  <c r="F675" i="2"/>
  <c r="H676" i="2"/>
  <c r="G676" i="2"/>
  <c r="G438" i="2"/>
  <c r="H438" i="2"/>
  <c r="H443" i="2"/>
  <c r="G443" i="2"/>
  <c r="J437" i="2"/>
  <c r="K438" i="2"/>
  <c r="M438" i="2"/>
  <c r="L438" i="2"/>
  <c r="L61" i="2"/>
  <c r="K61" i="2"/>
  <c r="L95" i="2"/>
  <c r="K95" i="2"/>
  <c r="K113" i="2"/>
  <c r="L113" i="2"/>
  <c r="L175" i="2"/>
  <c r="K175" i="2"/>
  <c r="M175" i="2"/>
  <c r="J223" i="2"/>
  <c r="K224" i="2"/>
  <c r="L224" i="2"/>
  <c r="L305" i="2"/>
  <c r="K305" i="2"/>
  <c r="J300" i="2"/>
  <c r="M327" i="2"/>
  <c r="K327" i="2"/>
  <c r="N327" i="2"/>
  <c r="L327" i="2"/>
  <c r="J316" i="2"/>
  <c r="L317" i="2"/>
  <c r="K317" i="2"/>
  <c r="K352" i="2"/>
  <c r="M352" i="2"/>
  <c r="L352" i="2"/>
  <c r="F370" i="2"/>
  <c r="G371" i="2"/>
  <c r="M398" i="2"/>
  <c r="L398" i="2"/>
  <c r="K398" i="2"/>
  <c r="G405" i="2"/>
  <c r="H405" i="2"/>
  <c r="J548" i="2"/>
  <c r="K549" i="2"/>
  <c r="L549" i="2"/>
  <c r="J601" i="2"/>
  <c r="L602" i="2"/>
  <c r="K602" i="2"/>
  <c r="H458" i="2"/>
  <c r="G458" i="2"/>
  <c r="J663" i="2"/>
  <c r="K664" i="2"/>
  <c r="L664" i="2"/>
  <c r="G534" i="2"/>
  <c r="H534" i="2"/>
  <c r="J544" i="2"/>
  <c r="K545" i="2"/>
  <c r="L545" i="2"/>
  <c r="F470" i="2"/>
  <c r="H470" i="2" s="1"/>
  <c r="G471" i="2"/>
  <c r="G470" i="2" s="1"/>
  <c r="G469" i="2" s="1"/>
  <c r="G468" i="2" s="1"/>
  <c r="J394" i="2"/>
  <c r="F429" i="2"/>
  <c r="F351" i="2"/>
  <c r="J104" i="2"/>
  <c r="F394" i="2"/>
  <c r="J126" i="2"/>
  <c r="F324" i="2"/>
  <c r="J429" i="2"/>
  <c r="J241" i="2"/>
  <c r="J56" i="2"/>
  <c r="I429" i="2"/>
  <c r="I428" i="2" s="1"/>
  <c r="I423" i="2" s="1"/>
  <c r="I409" i="2" s="1"/>
  <c r="I408" i="2" s="1"/>
  <c r="F155" i="2"/>
  <c r="J76" i="2"/>
  <c r="F164" i="2"/>
  <c r="I46" i="2"/>
  <c r="I45" i="2" s="1"/>
  <c r="I44" i="2" s="1"/>
  <c r="F118" i="2"/>
  <c r="J90" i="2"/>
  <c r="I118" i="2"/>
  <c r="I117" i="2" s="1"/>
  <c r="I116" i="2" s="1"/>
  <c r="I394" i="2"/>
  <c r="I393" i="2" s="1"/>
  <c r="I392" i="2" s="1"/>
  <c r="I357" i="2"/>
  <c r="I356" i="2" s="1"/>
  <c r="I351" i="2"/>
  <c r="I350" i="2" s="1"/>
  <c r="I349" i="2" s="1"/>
  <c r="I348" i="2" s="1"/>
  <c r="J351" i="2"/>
  <c r="I324" i="2"/>
  <c r="I323" i="2" s="1"/>
  <c r="I322" i="2" s="1"/>
  <c r="I321" i="2" s="1"/>
  <c r="J324" i="2"/>
  <c r="I300" i="2"/>
  <c r="I299" i="2" s="1"/>
  <c r="I241" i="2"/>
  <c r="I240" i="2" s="1"/>
  <c r="I239" i="2" s="1"/>
  <c r="I164" i="2"/>
  <c r="I163" i="2" s="1"/>
  <c r="I162" i="2" s="1"/>
  <c r="I161" i="2" s="1"/>
  <c r="J164" i="2"/>
  <c r="I155" i="2"/>
  <c r="I154" i="2" s="1"/>
  <c r="J155" i="2"/>
  <c r="J118" i="2"/>
  <c r="I126" i="2"/>
  <c r="I125" i="2" s="1"/>
  <c r="I124" i="2" s="1"/>
  <c r="F46" i="2"/>
  <c r="I140" i="2"/>
  <c r="I139" i="2" s="1"/>
  <c r="I138" i="2" s="1"/>
  <c r="J140" i="2"/>
  <c r="I104" i="2"/>
  <c r="I103" i="2" s="1"/>
  <c r="I102" i="2" s="1"/>
  <c r="I90" i="2"/>
  <c r="I89" i="2" s="1"/>
  <c r="I88" i="2" s="1"/>
  <c r="I76" i="2"/>
  <c r="I75" i="2" s="1"/>
  <c r="I74" i="2" s="1"/>
  <c r="I56" i="2"/>
  <c r="I55" i="2" s="1"/>
  <c r="I54" i="2" s="1"/>
  <c r="J163" i="2" l="1"/>
  <c r="M164" i="2"/>
  <c r="L164" i="2"/>
  <c r="K164" i="2"/>
  <c r="J323" i="2"/>
  <c r="L324" i="2"/>
  <c r="M324" i="2"/>
  <c r="K324" i="2"/>
  <c r="J89" i="2"/>
  <c r="L90" i="2"/>
  <c r="K90" i="2"/>
  <c r="J75" i="2"/>
  <c r="L76" i="2"/>
  <c r="K76" i="2"/>
  <c r="J125" i="2"/>
  <c r="L126" i="2"/>
  <c r="K126" i="2"/>
  <c r="F428" i="2"/>
  <c r="G429" i="2"/>
  <c r="J139" i="2"/>
  <c r="L140" i="2"/>
  <c r="K140" i="2"/>
  <c r="J117" i="2"/>
  <c r="M118" i="2"/>
  <c r="L118" i="2"/>
  <c r="K118" i="2"/>
  <c r="F117" i="2"/>
  <c r="G118" i="2"/>
  <c r="F154" i="2"/>
  <c r="G155" i="2"/>
  <c r="J240" i="2"/>
  <c r="L241" i="2"/>
  <c r="K241" i="2"/>
  <c r="F393" i="2"/>
  <c r="G394" i="2"/>
  <c r="J393" i="2"/>
  <c r="M394" i="2"/>
  <c r="L394" i="2"/>
  <c r="K394" i="2"/>
  <c r="K544" i="2"/>
  <c r="L544" i="2"/>
  <c r="J222" i="2"/>
  <c r="K223" i="2"/>
  <c r="L223" i="2"/>
  <c r="H424" i="2"/>
  <c r="G424" i="2"/>
  <c r="J400" i="2"/>
  <c r="M401" i="2"/>
  <c r="L401" i="2"/>
  <c r="K401" i="2"/>
  <c r="H649" i="2"/>
  <c r="G649" i="2"/>
  <c r="L463" i="2"/>
  <c r="K463" i="2"/>
  <c r="J462" i="2"/>
  <c r="K442" i="2"/>
  <c r="M442" i="2"/>
  <c r="L442" i="2"/>
  <c r="J45" i="2"/>
  <c r="K46" i="2"/>
  <c r="M46" i="2"/>
  <c r="L46" i="2"/>
  <c r="J363" i="2"/>
  <c r="K364" i="2"/>
  <c r="L364" i="2"/>
  <c r="J226" i="2"/>
  <c r="K227" i="2"/>
  <c r="L227" i="2"/>
  <c r="J451" i="2"/>
  <c r="K452" i="2"/>
  <c r="L452" i="2"/>
  <c r="L533" i="2"/>
  <c r="K533" i="2"/>
  <c r="M533" i="2"/>
  <c r="F688" i="2"/>
  <c r="J369" i="2"/>
  <c r="M370" i="2"/>
  <c r="L370" i="2"/>
  <c r="K370" i="2"/>
  <c r="J607" i="2"/>
  <c r="L608" i="2"/>
  <c r="K608" i="2"/>
  <c r="L689" i="2"/>
  <c r="K689" i="2"/>
  <c r="M689" i="2"/>
  <c r="M424" i="2"/>
  <c r="L424" i="2"/>
  <c r="K424" i="2"/>
  <c r="J154" i="2"/>
  <c r="L155" i="2"/>
  <c r="K155" i="2"/>
  <c r="M155" i="2"/>
  <c r="J350" i="2"/>
  <c r="M351" i="2"/>
  <c r="L351" i="2"/>
  <c r="K351" i="2"/>
  <c r="J428" i="2"/>
  <c r="M429" i="2"/>
  <c r="L429" i="2"/>
  <c r="K429" i="2"/>
  <c r="J103" i="2"/>
  <c r="K104" i="2"/>
  <c r="L104" i="2"/>
  <c r="F45" i="2"/>
  <c r="G46" i="2"/>
  <c r="F163" i="2"/>
  <c r="H164" i="2"/>
  <c r="G164" i="2"/>
  <c r="F323" i="2"/>
  <c r="G324" i="2"/>
  <c r="F350" i="2"/>
  <c r="G351" i="2"/>
  <c r="J600" i="2"/>
  <c r="L601" i="2"/>
  <c r="K601" i="2"/>
  <c r="H370" i="2"/>
  <c r="G370" i="2"/>
  <c r="J315" i="2"/>
  <c r="L316" i="2"/>
  <c r="K316" i="2"/>
  <c r="K628" i="2"/>
  <c r="L628" i="2"/>
  <c r="M675" i="2"/>
  <c r="L675" i="2"/>
  <c r="K675" i="2"/>
  <c r="J620" i="2"/>
  <c r="K621" i="2"/>
  <c r="L621" i="2"/>
  <c r="J648" i="2"/>
  <c r="L649" i="2"/>
  <c r="K649" i="2"/>
  <c r="J375" i="2"/>
  <c r="L376" i="2"/>
  <c r="K376" i="2"/>
  <c r="J295" i="2"/>
  <c r="L296" i="2"/>
  <c r="K296" i="2"/>
  <c r="L522" i="2"/>
  <c r="K522" i="2"/>
  <c r="J469" i="2"/>
  <c r="N470" i="2"/>
  <c r="M470" i="2"/>
  <c r="L470" i="2"/>
  <c r="K470" i="2"/>
  <c r="J55" i="2"/>
  <c r="L56" i="2"/>
  <c r="K56" i="2"/>
  <c r="J662" i="2"/>
  <c r="K663" i="2"/>
  <c r="L663" i="2"/>
  <c r="J543" i="2"/>
  <c r="K548" i="2"/>
  <c r="L548" i="2"/>
  <c r="J299" i="2"/>
  <c r="L300" i="2"/>
  <c r="K300" i="2"/>
  <c r="M437" i="2"/>
  <c r="L437" i="2"/>
  <c r="K437" i="2"/>
  <c r="J480" i="2"/>
  <c r="L481" i="2"/>
  <c r="K481" i="2"/>
  <c r="H359" i="2"/>
  <c r="G359" i="2"/>
  <c r="J214" i="2"/>
  <c r="L215" i="2"/>
  <c r="K215" i="2"/>
  <c r="L457" i="2"/>
  <c r="K457" i="2"/>
  <c r="M457" i="2"/>
  <c r="G401" i="2"/>
  <c r="H401" i="2"/>
  <c r="J358" i="2"/>
  <c r="L359" i="2"/>
  <c r="K359" i="2"/>
  <c r="M359" i="2"/>
  <c r="I53" i="2"/>
  <c r="J213" i="2" l="1"/>
  <c r="L214" i="2"/>
  <c r="K214" i="2"/>
  <c r="K543" i="2"/>
  <c r="L543" i="2"/>
  <c r="J294" i="2"/>
  <c r="L295" i="2"/>
  <c r="K295" i="2"/>
  <c r="L600" i="2"/>
  <c r="K600" i="2"/>
  <c r="K662" i="2"/>
  <c r="L662" i="2"/>
  <c r="J374" i="2"/>
  <c r="L375" i="2"/>
  <c r="K375" i="2"/>
  <c r="L315" i="2"/>
  <c r="K315" i="2"/>
  <c r="H45" i="2"/>
  <c r="G45" i="2"/>
  <c r="L607" i="2"/>
  <c r="K607" i="2"/>
  <c r="L369" i="2"/>
  <c r="K369" i="2"/>
  <c r="M369" i="2"/>
  <c r="K226" i="2"/>
  <c r="L226" i="2"/>
  <c r="F392" i="2"/>
  <c r="H393" i="2"/>
  <c r="G393" i="2"/>
  <c r="G428" i="2"/>
  <c r="H428" i="2"/>
  <c r="J54" i="2"/>
  <c r="L55" i="2"/>
  <c r="K55" i="2"/>
  <c r="L648" i="2"/>
  <c r="K648" i="2"/>
  <c r="J102" i="2"/>
  <c r="L103" i="2"/>
  <c r="K103" i="2"/>
  <c r="M428" i="2"/>
  <c r="L428" i="2"/>
  <c r="K428" i="2"/>
  <c r="J423" i="2"/>
  <c r="K154" i="2"/>
  <c r="M154" i="2"/>
  <c r="L154" i="2"/>
  <c r="J362" i="2"/>
  <c r="K363" i="2"/>
  <c r="L363" i="2"/>
  <c r="J44" i="2"/>
  <c r="M45" i="2"/>
  <c r="K45" i="2"/>
  <c r="L45" i="2"/>
  <c r="L462" i="2"/>
  <c r="K462" i="2"/>
  <c r="J239" i="2"/>
  <c r="L240" i="2"/>
  <c r="K240" i="2"/>
  <c r="G117" i="2"/>
  <c r="H117" i="2"/>
  <c r="J116" i="2"/>
  <c r="L117" i="2"/>
  <c r="K117" i="2"/>
  <c r="M117" i="2"/>
  <c r="J124" i="2"/>
  <c r="K125" i="2"/>
  <c r="L125" i="2"/>
  <c r="K358" i="2"/>
  <c r="M358" i="2"/>
  <c r="L358" i="2"/>
  <c r="J357" i="2"/>
  <c r="H350" i="2"/>
  <c r="G350" i="2"/>
  <c r="J349" i="2"/>
  <c r="M350" i="2"/>
  <c r="L350" i="2"/>
  <c r="K350" i="2"/>
  <c r="J479" i="2"/>
  <c r="L480" i="2"/>
  <c r="K480" i="2"/>
  <c r="L299" i="2"/>
  <c r="K299" i="2"/>
  <c r="J468" i="2"/>
  <c r="N469" i="2"/>
  <c r="M469" i="2"/>
  <c r="L469" i="2"/>
  <c r="K469" i="2"/>
  <c r="K620" i="2"/>
  <c r="L620" i="2"/>
  <c r="F162" i="2"/>
  <c r="J221" i="2"/>
  <c r="K222" i="2"/>
  <c r="L222" i="2"/>
  <c r="J392" i="2"/>
  <c r="M393" i="2"/>
  <c r="L393" i="2"/>
  <c r="K393" i="2"/>
  <c r="J138" i="2"/>
  <c r="L139" i="2"/>
  <c r="K139" i="2"/>
  <c r="J74" i="2"/>
  <c r="K75" i="2"/>
  <c r="L75" i="2"/>
  <c r="F322" i="2"/>
  <c r="H323" i="2"/>
  <c r="G323" i="2"/>
  <c r="K451" i="2"/>
  <c r="L451" i="2"/>
  <c r="L400" i="2"/>
  <c r="K400" i="2"/>
  <c r="M400" i="2"/>
  <c r="G154" i="2"/>
  <c r="H154" i="2"/>
  <c r="J88" i="2"/>
  <c r="K89" i="2"/>
  <c r="L89" i="2"/>
  <c r="J322" i="2"/>
  <c r="K323" i="2"/>
  <c r="M323" i="2"/>
  <c r="L323" i="2"/>
  <c r="J162" i="2"/>
  <c r="L163" i="2"/>
  <c r="K163" i="2"/>
  <c r="M163" i="2"/>
  <c r="J41" i="2"/>
  <c r="I41" i="2"/>
  <c r="I40" i="2" s="1"/>
  <c r="I39" i="2" s="1"/>
  <c r="J35" i="2"/>
  <c r="I35" i="2"/>
  <c r="J29" i="2"/>
  <c r="I29" i="2"/>
  <c r="J25" i="2"/>
  <c r="I25" i="2"/>
  <c r="I24" i="2" s="1"/>
  <c r="F35" i="2"/>
  <c r="J17" i="2"/>
  <c r="I17" i="2"/>
  <c r="I16" i="2" s="1"/>
  <c r="I15" i="2" s="1"/>
  <c r="I14" i="2" s="1"/>
  <c r="J1231" i="2"/>
  <c r="I1231" i="2"/>
  <c r="I1230" i="2" s="1"/>
  <c r="F1231" i="2"/>
  <c r="E1225" i="2"/>
  <c r="J1205" i="2"/>
  <c r="I1205" i="2"/>
  <c r="I1204" i="2" s="1"/>
  <c r="F1211" i="2"/>
  <c r="F1188" i="2"/>
  <c r="F1183" i="2"/>
  <c r="F1178" i="2"/>
  <c r="F1168" i="2"/>
  <c r="F1147" i="2"/>
  <c r="E1188" i="2"/>
  <c r="E1183" i="2"/>
  <c r="H1188" i="2" l="1"/>
  <c r="G1188" i="2"/>
  <c r="E1224" i="2"/>
  <c r="G1225" i="2"/>
  <c r="H1225" i="2"/>
  <c r="K29" i="2"/>
  <c r="L29" i="2"/>
  <c r="J161" i="2"/>
  <c r="K162" i="2"/>
  <c r="M162" i="2"/>
  <c r="L162" i="2"/>
  <c r="H1183" i="2"/>
  <c r="G1183" i="2"/>
  <c r="J1204" i="2"/>
  <c r="K1205" i="2"/>
  <c r="N1205" i="2"/>
  <c r="M1205" i="2"/>
  <c r="L1205" i="2"/>
  <c r="L1231" i="2"/>
  <c r="K1231" i="2"/>
  <c r="J1230" i="2"/>
  <c r="L88" i="2"/>
  <c r="K88" i="2"/>
  <c r="L138" i="2"/>
  <c r="K138" i="2"/>
  <c r="L392" i="2"/>
  <c r="K392" i="2"/>
  <c r="M392" i="2"/>
  <c r="F161" i="2"/>
  <c r="L239" i="2"/>
  <c r="K239" i="2"/>
  <c r="M44" i="2"/>
  <c r="L44" i="2"/>
  <c r="K44" i="2"/>
  <c r="L35" i="2"/>
  <c r="K35" i="2"/>
  <c r="K221" i="2"/>
  <c r="L221" i="2"/>
  <c r="K468" i="2"/>
  <c r="J356" i="2"/>
  <c r="K357" i="2"/>
  <c r="L357" i="2"/>
  <c r="K124" i="2"/>
  <c r="L124" i="2"/>
  <c r="L116" i="2"/>
  <c r="K116" i="2"/>
  <c r="M116" i="2"/>
  <c r="K362" i="2"/>
  <c r="L362" i="2"/>
  <c r="L423" i="2"/>
  <c r="K423" i="2"/>
  <c r="M423" i="2"/>
  <c r="J409" i="2"/>
  <c r="K102" i="2"/>
  <c r="L102" i="2"/>
  <c r="L374" i="2"/>
  <c r="K374" i="2"/>
  <c r="J24" i="2"/>
  <c r="K25" i="2"/>
  <c r="L25" i="2"/>
  <c r="F321" i="2"/>
  <c r="L479" i="2"/>
  <c r="K479" i="2"/>
  <c r="J348" i="2"/>
  <c r="L349" i="2"/>
  <c r="K349" i="2"/>
  <c r="M349" i="2"/>
  <c r="L54" i="2"/>
  <c r="K54" i="2"/>
  <c r="J53" i="2"/>
  <c r="L294" i="2"/>
  <c r="K294" i="2"/>
  <c r="F1205" i="2"/>
  <c r="J16" i="2"/>
  <c r="K17" i="2"/>
  <c r="N17" i="2"/>
  <c r="M17" i="2"/>
  <c r="L17" i="2"/>
  <c r="J40" i="2"/>
  <c r="L41" i="2"/>
  <c r="K41" i="2"/>
  <c r="J321" i="2"/>
  <c r="L322" i="2"/>
  <c r="K322" i="2"/>
  <c r="M322" i="2"/>
  <c r="K74" i="2"/>
  <c r="L74" i="2"/>
  <c r="J212" i="2"/>
  <c r="L213" i="2"/>
  <c r="K213" i="2"/>
  <c r="J23" i="2"/>
  <c r="I23" i="2"/>
  <c r="F1230" i="2"/>
  <c r="J1141" i="2"/>
  <c r="I1141" i="2"/>
  <c r="I1129" i="2" s="1"/>
  <c r="F1141" i="2"/>
  <c r="K356" i="2" l="1"/>
  <c r="L356" i="2"/>
  <c r="F1129" i="2"/>
  <c r="M321" i="2"/>
  <c r="K321" i="2"/>
  <c r="L321" i="2"/>
  <c r="F1204" i="2"/>
  <c r="K409" i="2"/>
  <c r="L409" i="2"/>
  <c r="J408" i="2"/>
  <c r="L1230" i="2"/>
  <c r="K1230" i="2"/>
  <c r="L53" i="2"/>
  <c r="K53" i="2"/>
  <c r="K348" i="2"/>
  <c r="M348" i="2"/>
  <c r="L348" i="2"/>
  <c r="K24" i="2"/>
  <c r="L24" i="2"/>
  <c r="K1204" i="2"/>
  <c r="N1204" i="2"/>
  <c r="M1204" i="2"/>
  <c r="L1204" i="2"/>
  <c r="E1223" i="2"/>
  <c r="H1224" i="2"/>
  <c r="G1224" i="2"/>
  <c r="K23" i="2"/>
  <c r="N23" i="2"/>
  <c r="M23" i="2"/>
  <c r="L23" i="2"/>
  <c r="J39" i="2"/>
  <c r="L40" i="2"/>
  <c r="K40" i="2"/>
  <c r="L1141" i="2"/>
  <c r="K1141" i="2"/>
  <c r="J1129" i="2"/>
  <c r="J211" i="2"/>
  <c r="K212" i="2"/>
  <c r="M212" i="2"/>
  <c r="L212" i="2"/>
  <c r="J15" i="2"/>
  <c r="K16" i="2"/>
  <c r="N16" i="2"/>
  <c r="L16" i="2"/>
  <c r="M16" i="2"/>
  <c r="M161" i="2"/>
  <c r="L161" i="2"/>
  <c r="K161" i="2"/>
  <c r="F1115" i="2"/>
  <c r="F1106" i="2"/>
  <c r="F1097" i="2"/>
  <c r="F1081" i="2"/>
  <c r="F1071" i="2"/>
  <c r="F1067" i="2"/>
  <c r="J1043" i="2"/>
  <c r="I1043" i="2"/>
  <c r="I1042" i="2" s="1"/>
  <c r="F1043" i="2"/>
  <c r="E1115" i="2"/>
  <c r="E1081" i="2"/>
  <c r="E1067" i="2"/>
  <c r="F1038" i="2"/>
  <c r="F1030" i="2"/>
  <c r="E1038" i="2"/>
  <c r="F1025" i="2"/>
  <c r="F1017" i="2"/>
  <c r="F1000" i="2"/>
  <c r="E1000" i="2"/>
  <c r="E1025" i="2"/>
  <c r="F962" i="2"/>
  <c r="F931" i="2"/>
  <c r="F985" i="2"/>
  <c r="E962" i="2"/>
  <c r="H1000" i="2" l="1"/>
  <c r="G1000" i="2"/>
  <c r="H1067" i="2"/>
  <c r="G1067" i="2"/>
  <c r="L1129" i="2"/>
  <c r="K1129" i="2"/>
  <c r="G962" i="2"/>
  <c r="H962" i="2"/>
  <c r="H1038" i="2"/>
  <c r="G1038" i="2"/>
  <c r="G1115" i="2"/>
  <c r="H1115" i="2"/>
  <c r="L39" i="2"/>
  <c r="K39" i="2"/>
  <c r="G1025" i="2"/>
  <c r="H1025" i="2"/>
  <c r="G1081" i="2"/>
  <c r="H1081" i="2"/>
  <c r="K408" i="2"/>
  <c r="L408" i="2"/>
  <c r="K1043" i="2"/>
  <c r="L1043" i="2"/>
  <c r="J1042" i="2"/>
  <c r="J14" i="2"/>
  <c r="K15" i="2"/>
  <c r="N15" i="2"/>
  <c r="M15" i="2"/>
  <c r="L15" i="2"/>
  <c r="L211" i="2"/>
  <c r="K211" i="2"/>
  <c r="H1223" i="2"/>
  <c r="G1223" i="2"/>
  <c r="F1042" i="2"/>
  <c r="J999" i="2"/>
  <c r="I1029" i="2"/>
  <c r="J1029" i="2"/>
  <c r="F1029" i="2"/>
  <c r="I999" i="2"/>
  <c r="I929" i="2" s="1"/>
  <c r="F999" i="2"/>
  <c r="J929" i="2" l="1"/>
  <c r="L929" i="2"/>
  <c r="K929" i="2"/>
  <c r="L1029" i="2"/>
  <c r="K1029" i="2"/>
  <c r="K1042" i="2"/>
  <c r="L1042" i="2"/>
  <c r="L999" i="2"/>
  <c r="K999" i="2"/>
  <c r="K14" i="2"/>
  <c r="L14" i="2"/>
  <c r="N14" i="2"/>
  <c r="M14" i="2"/>
  <c r="F941" i="2"/>
  <c r="E931" i="2"/>
  <c r="H931" i="2" l="1"/>
  <c r="G931" i="2"/>
  <c r="F930" i="2"/>
  <c r="E895" i="2"/>
  <c r="F929" i="2" l="1"/>
  <c r="G895" i="2"/>
  <c r="H895" i="2"/>
  <c r="E876" i="2"/>
  <c r="E854" i="2"/>
  <c r="E844" i="2"/>
  <c r="E837" i="2"/>
  <c r="F817" i="2"/>
  <c r="J819" i="2"/>
  <c r="I819" i="2"/>
  <c r="I818" i="2" s="1"/>
  <c r="I817" i="2" s="1"/>
  <c r="J728" i="2"/>
  <c r="I728" i="2"/>
  <c r="E817" i="2"/>
  <c r="K728" i="2" l="1"/>
  <c r="L728" i="2"/>
  <c r="J818" i="2"/>
  <c r="L819" i="2"/>
  <c r="M819" i="2"/>
  <c r="K819" i="2"/>
  <c r="H817" i="2"/>
  <c r="G817" i="2"/>
  <c r="E836" i="2"/>
  <c r="E825" i="2"/>
  <c r="E804" i="2"/>
  <c r="E796" i="2"/>
  <c r="E783" i="2"/>
  <c r="E775" i="2"/>
  <c r="J761" i="2"/>
  <c r="I761" i="2"/>
  <c r="E761" i="2"/>
  <c r="J744" i="2"/>
  <c r="I744" i="2"/>
  <c r="I743" i="2" s="1"/>
  <c r="E744" i="2"/>
  <c r="E743" i="2" s="1"/>
  <c r="E728" i="2"/>
  <c r="F722" i="2"/>
  <c r="E722" i="2"/>
  <c r="E718" i="2"/>
  <c r="J688" i="2"/>
  <c r="I688" i="2"/>
  <c r="E706" i="2"/>
  <c r="E694" i="2"/>
  <c r="E689" i="2"/>
  <c r="L761" i="2" l="1"/>
  <c r="K761" i="2"/>
  <c r="E688" i="2"/>
  <c r="H689" i="2"/>
  <c r="G689" i="2"/>
  <c r="K688" i="2"/>
  <c r="M688" i="2"/>
  <c r="L688" i="2"/>
  <c r="J817" i="2"/>
  <c r="J727" i="2" s="1"/>
  <c r="L818" i="2"/>
  <c r="N818" i="2"/>
  <c r="M818" i="2"/>
  <c r="K818" i="2"/>
  <c r="H722" i="2"/>
  <c r="G722" i="2"/>
  <c r="J743" i="2"/>
  <c r="K744" i="2"/>
  <c r="L744" i="2"/>
  <c r="I687" i="2"/>
  <c r="E727" i="2"/>
  <c r="I727" i="2"/>
  <c r="J687" i="2"/>
  <c r="E539" i="2"/>
  <c r="E538" i="2" s="1"/>
  <c r="E675" i="2"/>
  <c r="E662" i="2"/>
  <c r="J659" i="2"/>
  <c r="I659" i="2"/>
  <c r="I658" i="2" s="1"/>
  <c r="F659" i="2"/>
  <c r="E658" i="2"/>
  <c r="E648" i="2"/>
  <c r="J627" i="2"/>
  <c r="I627" i="2"/>
  <c r="E627" i="2"/>
  <c r="E620" i="2"/>
  <c r="E607" i="2"/>
  <c r="E600" i="2"/>
  <c r="J592" i="2"/>
  <c r="I592" i="2"/>
  <c r="E592" i="2"/>
  <c r="J573" i="2"/>
  <c r="I573" i="2"/>
  <c r="E573" i="2"/>
  <c r="E554" i="2"/>
  <c r="E543" i="2"/>
  <c r="J539" i="2"/>
  <c r="I539" i="2"/>
  <c r="I538" i="2" s="1"/>
  <c r="F539" i="2"/>
  <c r="J532" i="2"/>
  <c r="I532" i="2"/>
  <c r="F533" i="2"/>
  <c r="E533" i="2"/>
  <c r="E532" i="2" s="1"/>
  <c r="K727" i="2" l="1"/>
  <c r="L727" i="2"/>
  <c r="L592" i="2"/>
  <c r="K592" i="2"/>
  <c r="N592" i="2"/>
  <c r="M592" i="2"/>
  <c r="F538" i="2"/>
  <c r="G539" i="2"/>
  <c r="H539" i="2"/>
  <c r="K627" i="2"/>
  <c r="L627" i="2"/>
  <c r="H688" i="2"/>
  <c r="G688" i="2"/>
  <c r="F532" i="2"/>
  <c r="H533" i="2"/>
  <c r="G533" i="2"/>
  <c r="J658" i="2"/>
  <c r="L659" i="2"/>
  <c r="K659" i="2"/>
  <c r="M659" i="2"/>
  <c r="E687" i="2"/>
  <c r="J538" i="2"/>
  <c r="M539" i="2"/>
  <c r="K539" i="2"/>
  <c r="L539" i="2"/>
  <c r="K687" i="2"/>
  <c r="L817" i="2"/>
  <c r="N817" i="2"/>
  <c r="M817" i="2"/>
  <c r="K817" i="2"/>
  <c r="K532" i="2"/>
  <c r="M532" i="2"/>
  <c r="L532" i="2"/>
  <c r="K573" i="2"/>
  <c r="L573" i="2"/>
  <c r="F658" i="2"/>
  <c r="H659" i="2"/>
  <c r="G659" i="2"/>
  <c r="H675" i="2"/>
  <c r="G675" i="2"/>
  <c r="L743" i="2"/>
  <c r="K743" i="2"/>
  <c r="E537" i="2"/>
  <c r="I537" i="2"/>
  <c r="J537" i="2"/>
  <c r="J492" i="2"/>
  <c r="I492" i="2"/>
  <c r="E522" i="2"/>
  <c r="E502" i="2"/>
  <c r="E497" i="2"/>
  <c r="E481" i="2"/>
  <c r="H538" i="2" l="1"/>
  <c r="G538" i="2"/>
  <c r="K492" i="2"/>
  <c r="L492" i="2"/>
  <c r="H658" i="2"/>
  <c r="G658" i="2"/>
  <c r="L538" i="2"/>
  <c r="M538" i="2"/>
  <c r="K538" i="2"/>
  <c r="G532" i="2"/>
  <c r="H532" i="2"/>
  <c r="L537" i="2"/>
  <c r="K537" i="2"/>
  <c r="K658" i="2"/>
  <c r="M658" i="2"/>
  <c r="L658" i="2"/>
  <c r="J491" i="2"/>
  <c r="I491" i="2"/>
  <c r="E492" i="2"/>
  <c r="E491" i="2" s="1"/>
  <c r="D468" i="2"/>
  <c r="F457" i="2"/>
  <c r="E457" i="2"/>
  <c r="F442" i="2"/>
  <c r="F437" i="2"/>
  <c r="F423" i="2"/>
  <c r="E423" i="2"/>
  <c r="E442" i="2"/>
  <c r="E437" i="2"/>
  <c r="J330" i="2"/>
  <c r="I330" i="2"/>
  <c r="F369" i="2"/>
  <c r="E369" i="2"/>
  <c r="E404" i="2"/>
  <c r="J391" i="2"/>
  <c r="F404" i="2"/>
  <c r="I391" i="2"/>
  <c r="F400" i="2"/>
  <c r="E400" i="2"/>
  <c r="E392" i="2"/>
  <c r="F358" i="2"/>
  <c r="E358" i="2"/>
  <c r="F349" i="2"/>
  <c r="E349" i="2"/>
  <c r="E348" i="2" s="1"/>
  <c r="G369" i="2" l="1"/>
  <c r="H369" i="2"/>
  <c r="F348" i="2"/>
  <c r="G349" i="2"/>
  <c r="H349" i="2"/>
  <c r="G400" i="2"/>
  <c r="H400" i="2"/>
  <c r="G423" i="2"/>
  <c r="H423" i="2"/>
  <c r="G457" i="2"/>
  <c r="H457" i="2"/>
  <c r="K491" i="2"/>
  <c r="L491" i="2"/>
  <c r="H358" i="2"/>
  <c r="G358" i="2"/>
  <c r="H437" i="2"/>
  <c r="G437" i="2"/>
  <c r="N468" i="2"/>
  <c r="M468" i="2"/>
  <c r="G404" i="2"/>
  <c r="H404" i="2"/>
  <c r="G442" i="2"/>
  <c r="H442" i="2"/>
  <c r="K391" i="2"/>
  <c r="M391" i="2"/>
  <c r="L391" i="2"/>
  <c r="G392" i="2"/>
  <c r="H392" i="2"/>
  <c r="K330" i="2"/>
  <c r="J407" i="2"/>
  <c r="I407" i="2"/>
  <c r="F409" i="2"/>
  <c r="E409" i="2"/>
  <c r="J390" i="2"/>
  <c r="I390" i="2"/>
  <c r="I373" i="2" s="1"/>
  <c r="E391" i="2"/>
  <c r="E390" i="2" s="1"/>
  <c r="F391" i="2"/>
  <c r="E322" i="2"/>
  <c r="F390" i="2" l="1"/>
  <c r="H391" i="2"/>
  <c r="G391" i="2"/>
  <c r="H409" i="2"/>
  <c r="G409" i="2"/>
  <c r="H348" i="2"/>
  <c r="G348" i="2"/>
  <c r="E321" i="2"/>
  <c r="H322" i="2"/>
  <c r="G322" i="2"/>
  <c r="J373" i="2"/>
  <c r="M390" i="2"/>
  <c r="L390" i="2"/>
  <c r="K390" i="2"/>
  <c r="K407" i="2"/>
  <c r="L407" i="2"/>
  <c r="I329" i="2"/>
  <c r="J314" i="2"/>
  <c r="I314" i="2"/>
  <c r="I293" i="2" s="1"/>
  <c r="I286" i="2" s="1"/>
  <c r="J256" i="2"/>
  <c r="I256" i="2"/>
  <c r="J266" i="2"/>
  <c r="I266" i="2"/>
  <c r="L373" i="2" l="1"/>
  <c r="K373" i="2"/>
  <c r="L266" i="2"/>
  <c r="K266" i="2"/>
  <c r="J293" i="2"/>
  <c r="L314" i="2"/>
  <c r="K314" i="2"/>
  <c r="G390" i="2"/>
  <c r="H390" i="2"/>
  <c r="J329" i="2"/>
  <c r="G321" i="2"/>
  <c r="H321" i="2"/>
  <c r="L256" i="2"/>
  <c r="K256" i="2"/>
  <c r="I187" i="2"/>
  <c r="J153" i="2"/>
  <c r="I153" i="2"/>
  <c r="I152" i="2" s="1"/>
  <c r="F153" i="2"/>
  <c r="F116" i="2"/>
  <c r="F44" i="2"/>
  <c r="J38" i="2"/>
  <c r="I38" i="2"/>
  <c r="J22" i="2"/>
  <c r="I22" i="2"/>
  <c r="E188" i="2"/>
  <c r="E191" i="2"/>
  <c r="E190" i="2" s="1"/>
  <c r="E214" i="2"/>
  <c r="E163" i="2"/>
  <c r="E179" i="2"/>
  <c r="F179" i="2"/>
  <c r="G179" i="2" s="1"/>
  <c r="E153" i="2"/>
  <c r="E152" i="2" s="1"/>
  <c r="E116" i="2"/>
  <c r="E44" i="2"/>
  <c r="F152" i="2" l="1"/>
  <c r="H153" i="2"/>
  <c r="G153" i="2"/>
  <c r="E162" i="2"/>
  <c r="G163" i="2"/>
  <c r="H163" i="2"/>
  <c r="H44" i="2"/>
  <c r="G44" i="2"/>
  <c r="J152" i="2"/>
  <c r="M153" i="2"/>
  <c r="L153" i="2"/>
  <c r="K153" i="2"/>
  <c r="J286" i="2"/>
  <c r="L293" i="2"/>
  <c r="K293" i="2"/>
  <c r="K22" i="2"/>
  <c r="N22" i="2"/>
  <c r="L22" i="2"/>
  <c r="M22" i="2"/>
  <c r="H116" i="2"/>
  <c r="G116" i="2"/>
  <c r="K329" i="2"/>
  <c r="L329" i="2"/>
  <c r="L38" i="2"/>
  <c r="K38" i="2"/>
  <c r="J187" i="2"/>
  <c r="J21" i="2"/>
  <c r="I21" i="2"/>
  <c r="K21" i="2" l="1"/>
  <c r="N21" i="2"/>
  <c r="M21" i="2"/>
  <c r="L21" i="2"/>
  <c r="J13" i="2"/>
  <c r="L286" i="2"/>
  <c r="K286" i="2"/>
  <c r="G152" i="2"/>
  <c r="H152" i="2"/>
  <c r="L187" i="2"/>
  <c r="K187" i="2"/>
  <c r="E161" i="2"/>
  <c r="H162" i="2"/>
  <c r="G162" i="2"/>
  <c r="M152" i="2"/>
  <c r="L152" i="2"/>
  <c r="K152" i="2"/>
  <c r="I13" i="2"/>
  <c r="I11" i="2" s="1"/>
  <c r="H161" i="2" l="1"/>
  <c r="G161" i="2"/>
  <c r="K13" i="2"/>
  <c r="L13" i="2"/>
  <c r="J11" i="2"/>
  <c r="D1247" i="2"/>
  <c r="D1241" i="2"/>
  <c r="D1235" i="2"/>
  <c r="D1227" i="2"/>
  <c r="D1221" i="2"/>
  <c r="D1216" i="2"/>
  <c r="D1214" i="2"/>
  <c r="D1208" i="2"/>
  <c r="D1201" i="2"/>
  <c r="D1196" i="2"/>
  <c r="D1176" i="2"/>
  <c r="D1166" i="2"/>
  <c r="D1161" i="2"/>
  <c r="D1144" i="2"/>
  <c r="D1134" i="2"/>
  <c r="D1113" i="2"/>
  <c r="D1100" i="2"/>
  <c r="D1090" i="2"/>
  <c r="D1088" i="2"/>
  <c r="D1074" i="2"/>
  <c r="D1065" i="2"/>
  <c r="D1063" i="2"/>
  <c r="D1057" i="2"/>
  <c r="D1050" i="2"/>
  <c r="D1046" i="2"/>
  <c r="D1033" i="2"/>
  <c r="D1020" i="2"/>
  <c r="D1014" i="2"/>
  <c r="M1014" i="2" s="1"/>
  <c r="D1005" i="2"/>
  <c r="D1003" i="2"/>
  <c r="D997" i="2"/>
  <c r="D991" i="2"/>
  <c r="D988" i="2"/>
  <c r="D982" i="2"/>
  <c r="D979" i="2"/>
  <c r="D973" i="2"/>
  <c r="D969" i="2"/>
  <c r="D959" i="2"/>
  <c r="D948" i="2"/>
  <c r="D944" i="2"/>
  <c r="D939" i="2"/>
  <c r="D926" i="2"/>
  <c r="D918" i="2"/>
  <c r="D912" i="2"/>
  <c r="D907" i="2"/>
  <c r="D903" i="2"/>
  <c r="D892" i="2"/>
  <c r="D883" i="2"/>
  <c r="D879" i="2"/>
  <c r="D873" i="2"/>
  <c r="D861" i="2"/>
  <c r="D857" i="2"/>
  <c r="D848" i="2"/>
  <c r="D841" i="2"/>
  <c r="D832" i="2"/>
  <c r="D815" i="2"/>
  <c r="D811" i="2"/>
  <c r="D807" i="2"/>
  <c r="D802" i="2"/>
  <c r="D799" i="2"/>
  <c r="D793" i="2"/>
  <c r="D790" i="2"/>
  <c r="D786" i="2"/>
  <c r="D781" i="2"/>
  <c r="D778" i="2"/>
  <c r="D773" i="2"/>
  <c r="D768" i="2"/>
  <c r="D764" i="2"/>
  <c r="D758" i="2"/>
  <c r="D751" i="2"/>
  <c r="D747" i="2"/>
  <c r="D735" i="2"/>
  <c r="D731" i="2"/>
  <c r="D720" i="2"/>
  <c r="D715" i="2"/>
  <c r="D709" i="2"/>
  <c r="D699" i="2"/>
  <c r="D697" i="2"/>
  <c r="D685" i="2"/>
  <c r="D681" i="2"/>
  <c r="D672" i="2"/>
  <c r="M672" i="2" s="1"/>
  <c r="D668" i="2"/>
  <c r="D665" i="2"/>
  <c r="D656" i="2"/>
  <c r="M656" i="2" s="1"/>
  <c r="D651" i="2"/>
  <c r="D645" i="2"/>
  <c r="D642" i="2"/>
  <c r="M642" i="2" s="1"/>
  <c r="D634" i="2"/>
  <c r="D630" i="2"/>
  <c r="D625" i="2"/>
  <c r="D618" i="2"/>
  <c r="D610" i="2"/>
  <c r="D603" i="2"/>
  <c r="D595" i="2"/>
  <c r="D589" i="2"/>
  <c r="D580" i="2"/>
  <c r="D576" i="2"/>
  <c r="D570" i="2"/>
  <c r="D561" i="2"/>
  <c r="D557" i="2"/>
  <c r="D550" i="2"/>
  <c r="D546" i="2"/>
  <c r="D528" i="2"/>
  <c r="D525" i="2"/>
  <c r="D519" i="2"/>
  <c r="D509" i="2"/>
  <c r="D505" i="2"/>
  <c r="D500" i="2"/>
  <c r="D493" i="2"/>
  <c r="M493" i="2" s="1"/>
  <c r="D488" i="2"/>
  <c r="D486" i="2"/>
  <c r="D484" i="2"/>
  <c r="D476" i="2"/>
  <c r="D465" i="2"/>
  <c r="D454" i="2"/>
  <c r="D449" i="2"/>
  <c r="D420" i="2"/>
  <c r="D417" i="2"/>
  <c r="D412" i="2"/>
  <c r="D388" i="2"/>
  <c r="D383" i="2"/>
  <c r="D377" i="2"/>
  <c r="D364" i="2"/>
  <c r="D346" i="2"/>
  <c r="D344" i="2"/>
  <c r="D338" i="2"/>
  <c r="D334" i="2"/>
  <c r="D317" i="2"/>
  <c r="D311" i="2"/>
  <c r="D305" i="2"/>
  <c r="D301" i="2"/>
  <c r="D297" i="2"/>
  <c r="D291" i="2"/>
  <c r="D284" i="2"/>
  <c r="D282" i="2"/>
  <c r="D279" i="2"/>
  <c r="D274" i="2"/>
  <c r="D272" i="2"/>
  <c r="D269" i="2"/>
  <c r="D264" i="2"/>
  <c r="D262" i="2"/>
  <c r="D259" i="2"/>
  <c r="D253" i="2"/>
  <c r="D246" i="2"/>
  <c r="D242" i="2"/>
  <c r="D236" i="2"/>
  <c r="D231" i="2"/>
  <c r="M231" i="2" s="1"/>
  <c r="D229" i="2"/>
  <c r="D224" i="2"/>
  <c r="D218" i="2"/>
  <c r="D216" i="2"/>
  <c r="D208" i="2"/>
  <c r="D202" i="2"/>
  <c r="D198" i="2"/>
  <c r="D191" i="2"/>
  <c r="D185" i="2"/>
  <c r="D181" i="2"/>
  <c r="D150" i="2"/>
  <c r="M150" i="2" s="1"/>
  <c r="D145" i="2"/>
  <c r="D141" i="2"/>
  <c r="D135" i="2"/>
  <c r="D131" i="2"/>
  <c r="D127" i="2"/>
  <c r="D113" i="2"/>
  <c r="D109" i="2"/>
  <c r="D105" i="2"/>
  <c r="D99" i="2"/>
  <c r="D95" i="2"/>
  <c r="D91" i="2"/>
  <c r="D85" i="2"/>
  <c r="D81" i="2"/>
  <c r="D77" i="2"/>
  <c r="D71" i="2"/>
  <c r="D61" i="2"/>
  <c r="D57" i="2"/>
  <c r="D41" i="2"/>
  <c r="D35" i="2"/>
  <c r="D29" i="2"/>
  <c r="D25" i="2"/>
  <c r="D18" i="2"/>
  <c r="M18" i="2" l="1"/>
  <c r="N18" i="2"/>
  <c r="N113" i="2"/>
  <c r="M113" i="2"/>
  <c r="N246" i="2"/>
  <c r="M246" i="2"/>
  <c r="D296" i="2"/>
  <c r="M297" i="2"/>
  <c r="N297" i="2"/>
  <c r="N57" i="2"/>
  <c r="M57" i="2"/>
  <c r="N99" i="2"/>
  <c r="M99" i="2"/>
  <c r="N145" i="2"/>
  <c r="M145" i="2"/>
  <c r="N61" i="2"/>
  <c r="M61" i="2"/>
  <c r="N105" i="2"/>
  <c r="M105" i="2"/>
  <c r="M218" i="2"/>
  <c r="N218" i="2"/>
  <c r="N236" i="2"/>
  <c r="M236" i="2"/>
  <c r="M272" i="2"/>
  <c r="N272" i="2"/>
  <c r="M284" i="2"/>
  <c r="N284" i="2"/>
  <c r="D337" i="2"/>
  <c r="N338" i="2"/>
  <c r="M338" i="2"/>
  <c r="D376" i="2"/>
  <c r="N377" i="2"/>
  <c r="M377" i="2"/>
  <c r="D464" i="2"/>
  <c r="M465" i="2"/>
  <c r="N465" i="2"/>
  <c r="M488" i="2"/>
  <c r="N488" i="2"/>
  <c r="D545" i="2"/>
  <c r="M546" i="2"/>
  <c r="N546" i="2"/>
  <c r="D594" i="2"/>
  <c r="M595" i="2"/>
  <c r="N595" i="2"/>
  <c r="M35" i="2"/>
  <c r="N35" i="2"/>
  <c r="N71" i="2"/>
  <c r="M71" i="2"/>
  <c r="N91" i="2"/>
  <c r="M91" i="2"/>
  <c r="N109" i="2"/>
  <c r="M109" i="2"/>
  <c r="N135" i="2"/>
  <c r="M135" i="2"/>
  <c r="D180" i="2"/>
  <c r="M180" i="2" s="1"/>
  <c r="M181" i="2"/>
  <c r="N202" i="2"/>
  <c r="M202" i="2"/>
  <c r="D223" i="2"/>
  <c r="M224" i="2"/>
  <c r="N224" i="2"/>
  <c r="N242" i="2"/>
  <c r="M242" i="2"/>
  <c r="M262" i="2"/>
  <c r="N262" i="2"/>
  <c r="M274" i="2"/>
  <c r="N274" i="2"/>
  <c r="D290" i="2"/>
  <c r="M291" i="2"/>
  <c r="N291" i="2"/>
  <c r="M311" i="2"/>
  <c r="N311" i="2"/>
  <c r="D343" i="2"/>
  <c r="N344" i="2"/>
  <c r="M344" i="2"/>
  <c r="D382" i="2"/>
  <c r="M383" i="2"/>
  <c r="N383" i="2"/>
  <c r="N420" i="2"/>
  <c r="M420" i="2"/>
  <c r="N476" i="2"/>
  <c r="M476" i="2"/>
  <c r="N519" i="2"/>
  <c r="M519" i="2"/>
  <c r="D549" i="2"/>
  <c r="N550" i="2"/>
  <c r="M550" i="2"/>
  <c r="N576" i="2"/>
  <c r="M576" i="2"/>
  <c r="D602" i="2"/>
  <c r="N603" i="2"/>
  <c r="M603" i="2"/>
  <c r="N630" i="2"/>
  <c r="M630" i="2"/>
  <c r="D650" i="2"/>
  <c r="N651" i="2"/>
  <c r="M651" i="2"/>
  <c r="M699" i="2"/>
  <c r="N699" i="2"/>
  <c r="M731" i="2"/>
  <c r="N731" i="2"/>
  <c r="M758" i="2"/>
  <c r="N758" i="2"/>
  <c r="D777" i="2"/>
  <c r="N778" i="2"/>
  <c r="M778" i="2"/>
  <c r="N793" i="2"/>
  <c r="M793" i="2"/>
  <c r="M811" i="2"/>
  <c r="N811" i="2"/>
  <c r="D845" i="2"/>
  <c r="M848" i="2"/>
  <c r="N879" i="2"/>
  <c r="M879" i="2"/>
  <c r="N907" i="2"/>
  <c r="M907" i="2"/>
  <c r="D938" i="2"/>
  <c r="M939" i="2"/>
  <c r="N939" i="2"/>
  <c r="N969" i="2"/>
  <c r="M969" i="2"/>
  <c r="N988" i="2"/>
  <c r="M988" i="2"/>
  <c r="M1005" i="2"/>
  <c r="N1005" i="2"/>
  <c r="M1046" i="2"/>
  <c r="N1046" i="2"/>
  <c r="N1065" i="2"/>
  <c r="M1065" i="2"/>
  <c r="D1099" i="2"/>
  <c r="M1100" i="2"/>
  <c r="N1100" i="2"/>
  <c r="D1160" i="2"/>
  <c r="M1161" i="2"/>
  <c r="N1161" i="2"/>
  <c r="D1200" i="2"/>
  <c r="N1201" i="2"/>
  <c r="M1201" i="2"/>
  <c r="N1221" i="2"/>
  <c r="M1221" i="2"/>
  <c r="D1246" i="2"/>
  <c r="N1247" i="2"/>
  <c r="M1247" i="2"/>
  <c r="N95" i="2"/>
  <c r="M95" i="2"/>
  <c r="M208" i="2"/>
  <c r="N208" i="2"/>
  <c r="N264" i="2"/>
  <c r="M264" i="2"/>
  <c r="N346" i="2"/>
  <c r="M346" i="2"/>
  <c r="D387" i="2"/>
  <c r="M388" i="2"/>
  <c r="N388" i="2"/>
  <c r="D448" i="2"/>
  <c r="N449" i="2"/>
  <c r="M449" i="2"/>
  <c r="D483" i="2"/>
  <c r="N484" i="2"/>
  <c r="M484" i="2"/>
  <c r="D499" i="2"/>
  <c r="M500" i="2"/>
  <c r="N500" i="2"/>
  <c r="D524" i="2"/>
  <c r="M525" i="2"/>
  <c r="N525" i="2"/>
  <c r="N557" i="2"/>
  <c r="M557" i="2"/>
  <c r="N580" i="2"/>
  <c r="M580" i="2"/>
  <c r="D609" i="2"/>
  <c r="N610" i="2"/>
  <c r="M610" i="2"/>
  <c r="N634" i="2"/>
  <c r="M634" i="2"/>
  <c r="D680" i="2"/>
  <c r="M681" i="2"/>
  <c r="N681" i="2"/>
  <c r="D708" i="2"/>
  <c r="N709" i="2"/>
  <c r="M709" i="2"/>
  <c r="M735" i="2"/>
  <c r="N735" i="2"/>
  <c r="N764" i="2"/>
  <c r="M764" i="2"/>
  <c r="N781" i="2"/>
  <c r="M781" i="2"/>
  <c r="D798" i="2"/>
  <c r="N799" i="2"/>
  <c r="M799" i="2"/>
  <c r="N815" i="2"/>
  <c r="M815" i="2"/>
  <c r="M857" i="2"/>
  <c r="N857" i="2"/>
  <c r="N883" i="2"/>
  <c r="M883" i="2"/>
  <c r="N912" i="2"/>
  <c r="M912" i="2"/>
  <c r="N944" i="2"/>
  <c r="M944" i="2"/>
  <c r="N973" i="2"/>
  <c r="M973" i="2"/>
  <c r="N991" i="2"/>
  <c r="M991" i="2"/>
  <c r="M1050" i="2"/>
  <c r="N1050" i="2"/>
  <c r="D1073" i="2"/>
  <c r="N1074" i="2"/>
  <c r="M1074" i="2"/>
  <c r="D1107" i="2"/>
  <c r="N1113" i="2"/>
  <c r="M1113" i="2"/>
  <c r="D1165" i="2"/>
  <c r="M1166" i="2"/>
  <c r="N1166" i="2"/>
  <c r="D1207" i="2"/>
  <c r="N1208" i="2"/>
  <c r="M1208" i="2"/>
  <c r="D1226" i="2"/>
  <c r="M1227" i="2"/>
  <c r="N1227" i="2"/>
  <c r="K11" i="2"/>
  <c r="L11" i="2"/>
  <c r="D40" i="2"/>
  <c r="N41" i="2"/>
  <c r="M41" i="2"/>
  <c r="N141" i="2"/>
  <c r="M141" i="2"/>
  <c r="N279" i="2"/>
  <c r="M279" i="2"/>
  <c r="D24" i="2"/>
  <c r="M25" i="2"/>
  <c r="N25" i="2"/>
  <c r="N127" i="2"/>
  <c r="M127" i="2"/>
  <c r="D190" i="2"/>
  <c r="M191" i="2"/>
  <c r="N191" i="2"/>
  <c r="N216" i="2"/>
  <c r="M216" i="2"/>
  <c r="N253" i="2"/>
  <c r="M253" i="2"/>
  <c r="M269" i="2"/>
  <c r="N269" i="2"/>
  <c r="M282" i="2"/>
  <c r="N282" i="2"/>
  <c r="M301" i="2"/>
  <c r="N301" i="2"/>
  <c r="D333" i="2"/>
  <c r="N334" i="2"/>
  <c r="M334" i="2"/>
  <c r="D363" i="2"/>
  <c r="N364" i="2"/>
  <c r="M364" i="2"/>
  <c r="D411" i="2"/>
  <c r="N412" i="2"/>
  <c r="M412" i="2"/>
  <c r="D453" i="2"/>
  <c r="N454" i="2"/>
  <c r="M454" i="2"/>
  <c r="N486" i="2"/>
  <c r="M486" i="2"/>
  <c r="N505" i="2"/>
  <c r="M505" i="2"/>
  <c r="N528" i="2"/>
  <c r="M528" i="2"/>
  <c r="N561" i="2"/>
  <c r="M561" i="2"/>
  <c r="M589" i="2"/>
  <c r="N589" i="2"/>
  <c r="D617" i="2"/>
  <c r="N618" i="2"/>
  <c r="M618" i="2"/>
  <c r="N665" i="2"/>
  <c r="M665" i="2"/>
  <c r="D684" i="2"/>
  <c r="M685" i="2"/>
  <c r="N685" i="2"/>
  <c r="N715" i="2"/>
  <c r="M715" i="2"/>
  <c r="M747" i="2"/>
  <c r="N747" i="2"/>
  <c r="N768" i="2"/>
  <c r="M768" i="2"/>
  <c r="N786" i="2"/>
  <c r="M786" i="2"/>
  <c r="M802" i="2"/>
  <c r="N802" i="2"/>
  <c r="M832" i="2"/>
  <c r="N832" i="2"/>
  <c r="N861" i="2"/>
  <c r="M861" i="2"/>
  <c r="N892" i="2"/>
  <c r="M892" i="2"/>
  <c r="D917" i="2"/>
  <c r="N918" i="2"/>
  <c r="M918" i="2"/>
  <c r="N948" i="2"/>
  <c r="M948" i="2"/>
  <c r="N979" i="2"/>
  <c r="M979" i="2"/>
  <c r="M997" i="2"/>
  <c r="N997" i="2"/>
  <c r="D1019" i="2"/>
  <c r="N1020" i="2"/>
  <c r="M1020" i="2"/>
  <c r="N1057" i="2"/>
  <c r="M1057" i="2"/>
  <c r="D1087" i="2"/>
  <c r="N1088" i="2"/>
  <c r="M1088" i="2"/>
  <c r="D1133" i="2"/>
  <c r="N1134" i="2"/>
  <c r="M1134" i="2"/>
  <c r="D1175" i="2"/>
  <c r="N1176" i="2"/>
  <c r="M1176" i="2"/>
  <c r="N1214" i="2"/>
  <c r="M1214" i="2"/>
  <c r="D1234" i="2"/>
  <c r="N1235" i="2"/>
  <c r="M1235" i="2"/>
  <c r="N77" i="2"/>
  <c r="M77" i="2"/>
  <c r="D184" i="2"/>
  <c r="N185" i="2"/>
  <c r="M185" i="2"/>
  <c r="D316" i="2"/>
  <c r="M317" i="2"/>
  <c r="N317" i="2"/>
  <c r="N81" i="2"/>
  <c r="M81" i="2"/>
  <c r="N29" i="2"/>
  <c r="M29" i="2"/>
  <c r="N85" i="2"/>
  <c r="M85" i="2"/>
  <c r="N131" i="2"/>
  <c r="M131" i="2"/>
  <c r="M198" i="2"/>
  <c r="N198" i="2"/>
  <c r="M259" i="2"/>
  <c r="N259" i="2"/>
  <c r="N305" i="2"/>
  <c r="M305" i="2"/>
  <c r="D416" i="2"/>
  <c r="N417" i="2"/>
  <c r="M417" i="2"/>
  <c r="N509" i="2"/>
  <c r="M509" i="2"/>
  <c r="M570" i="2"/>
  <c r="N570" i="2"/>
  <c r="D622" i="2"/>
  <c r="N625" i="2"/>
  <c r="M625" i="2"/>
  <c r="N645" i="2"/>
  <c r="M645" i="2"/>
  <c r="N668" i="2"/>
  <c r="M668" i="2"/>
  <c r="N697" i="2"/>
  <c r="M697" i="2"/>
  <c r="D719" i="2"/>
  <c r="N720" i="2"/>
  <c r="M720" i="2"/>
  <c r="M751" i="2"/>
  <c r="N751" i="2"/>
  <c r="N773" i="2"/>
  <c r="M773" i="2"/>
  <c r="N790" i="2"/>
  <c r="M790" i="2"/>
  <c r="N807" i="2"/>
  <c r="M807" i="2"/>
  <c r="D838" i="2"/>
  <c r="N841" i="2"/>
  <c r="M841" i="2"/>
  <c r="N873" i="2"/>
  <c r="M873" i="2"/>
  <c r="N903" i="2"/>
  <c r="M903" i="2"/>
  <c r="N926" i="2"/>
  <c r="M926" i="2"/>
  <c r="N959" i="2"/>
  <c r="M959" i="2"/>
  <c r="M982" i="2"/>
  <c r="N982" i="2"/>
  <c r="N1003" i="2"/>
  <c r="M1003" i="2"/>
  <c r="D1032" i="2"/>
  <c r="N1033" i="2"/>
  <c r="M1033" i="2"/>
  <c r="D1062" i="2"/>
  <c r="N1063" i="2"/>
  <c r="M1063" i="2"/>
  <c r="N1090" i="2"/>
  <c r="M1090" i="2"/>
  <c r="D1143" i="2"/>
  <c r="M1144" i="2"/>
  <c r="N1144" i="2"/>
  <c r="D1195" i="2"/>
  <c r="N1196" i="2"/>
  <c r="M1196" i="2"/>
  <c r="N1216" i="2"/>
  <c r="M1216" i="2"/>
  <c r="D1240" i="2"/>
  <c r="N1241" i="2"/>
  <c r="M1241" i="2"/>
  <c r="D943" i="2"/>
  <c r="D902" i="2"/>
  <c r="D268" i="2"/>
  <c r="D482" i="2"/>
  <c r="D1045" i="2"/>
  <c r="D878" i="2"/>
  <c r="D968" i="2"/>
  <c r="D556" i="2"/>
  <c r="D649" i="2"/>
  <c r="D696" i="2"/>
  <c r="D785" i="2"/>
  <c r="D856" i="2"/>
  <c r="D197" i="2"/>
  <c r="D258" i="2"/>
  <c r="D763" i="2"/>
  <c r="D797" i="2"/>
  <c r="D1002" i="2"/>
  <c r="D1061" i="2"/>
  <c r="D228" i="2"/>
  <c r="D278" i="2"/>
  <c r="D300" i="2"/>
  <c r="D504" i="2"/>
  <c r="D806" i="2"/>
  <c r="D707" i="2"/>
  <c r="D56" i="2"/>
  <c r="D76" i="2"/>
  <c r="D90" i="2"/>
  <c r="D104" i="2"/>
  <c r="D126" i="2"/>
  <c r="D140" i="2"/>
  <c r="D241" i="2"/>
  <c r="D575" i="2"/>
  <c r="D664" i="2"/>
  <c r="D730" i="2"/>
  <c r="D776" i="2"/>
  <c r="D1086" i="2"/>
  <c r="D215" i="2"/>
  <c r="D629" i="2"/>
  <c r="D746" i="2"/>
  <c r="D916" i="2"/>
  <c r="D987" i="2"/>
  <c r="D1213" i="2"/>
  <c r="D523" i="2"/>
  <c r="D342" i="2"/>
  <c r="D1085" i="2" l="1"/>
  <c r="N1086" i="2"/>
  <c r="M1086" i="2"/>
  <c r="D341" i="2"/>
  <c r="N342" i="2"/>
  <c r="M342" i="2"/>
  <c r="D628" i="2"/>
  <c r="M629" i="2"/>
  <c r="N629" i="2"/>
  <c r="D729" i="2"/>
  <c r="M730" i="2"/>
  <c r="N730" i="2"/>
  <c r="D89" i="2"/>
  <c r="M90" i="2"/>
  <c r="N90" i="2"/>
  <c r="D805" i="2"/>
  <c r="N806" i="2"/>
  <c r="M806" i="2"/>
  <c r="D762" i="2"/>
  <c r="N763" i="2"/>
  <c r="M763" i="2"/>
  <c r="D967" i="2"/>
  <c r="N968" i="2"/>
  <c r="M968" i="2"/>
  <c r="D986" i="2"/>
  <c r="N987" i="2"/>
  <c r="M987" i="2"/>
  <c r="N215" i="2"/>
  <c r="M215" i="2"/>
  <c r="D663" i="2"/>
  <c r="N664" i="2"/>
  <c r="M664" i="2"/>
  <c r="D139" i="2"/>
  <c r="N140" i="2"/>
  <c r="M140" i="2"/>
  <c r="D75" i="2"/>
  <c r="N76" i="2"/>
  <c r="M76" i="2"/>
  <c r="D503" i="2"/>
  <c r="M504" i="2"/>
  <c r="N504" i="2"/>
  <c r="D1060" i="2"/>
  <c r="N1061" i="2"/>
  <c r="M1061" i="2"/>
  <c r="D257" i="2"/>
  <c r="M258" i="2"/>
  <c r="N258" i="2"/>
  <c r="D695" i="2"/>
  <c r="N696" i="2"/>
  <c r="M696" i="2"/>
  <c r="D877" i="2"/>
  <c r="N878" i="2"/>
  <c r="M878" i="2"/>
  <c r="D901" i="2"/>
  <c r="N902" i="2"/>
  <c r="M902" i="2"/>
  <c r="D1194" i="2"/>
  <c r="M1195" i="2"/>
  <c r="N1195" i="2"/>
  <c r="M1062" i="2"/>
  <c r="N1062" i="2"/>
  <c r="D452" i="2"/>
  <c r="N453" i="2"/>
  <c r="M453" i="2"/>
  <c r="D1206" i="2"/>
  <c r="M1207" i="2"/>
  <c r="N1207" i="2"/>
  <c r="M798" i="2"/>
  <c r="N798" i="2"/>
  <c r="D679" i="2"/>
  <c r="N680" i="2"/>
  <c r="M680" i="2"/>
  <c r="N524" i="2"/>
  <c r="M524" i="2"/>
  <c r="D386" i="2"/>
  <c r="N387" i="2"/>
  <c r="M387" i="2"/>
  <c r="D1199" i="2"/>
  <c r="M1200" i="2"/>
  <c r="N1200" i="2"/>
  <c r="N777" i="2"/>
  <c r="M777" i="2"/>
  <c r="D381" i="2"/>
  <c r="N382" i="2"/>
  <c r="M382" i="2"/>
  <c r="D289" i="2"/>
  <c r="N290" i="2"/>
  <c r="M290" i="2"/>
  <c r="D336" i="2"/>
  <c r="M337" i="2"/>
  <c r="N337" i="2"/>
  <c r="D915" i="2"/>
  <c r="N916" i="2"/>
  <c r="M916" i="2"/>
  <c r="D55" i="2"/>
  <c r="N56" i="2"/>
  <c r="M56" i="2"/>
  <c r="D1001" i="2"/>
  <c r="N1002" i="2"/>
  <c r="M1002" i="2"/>
  <c r="D648" i="2"/>
  <c r="N649" i="2"/>
  <c r="M649" i="2"/>
  <c r="D942" i="2"/>
  <c r="N943" i="2"/>
  <c r="M943" i="2"/>
  <c r="D718" i="2"/>
  <c r="N719" i="2"/>
  <c r="M719" i="2"/>
  <c r="N416" i="2"/>
  <c r="M416" i="2"/>
  <c r="D183" i="2"/>
  <c r="N184" i="2"/>
  <c r="M184" i="2"/>
  <c r="N1087" i="2"/>
  <c r="M1087" i="2"/>
  <c r="D332" i="2"/>
  <c r="M333" i="2"/>
  <c r="N333" i="2"/>
  <c r="D1225" i="2"/>
  <c r="N1226" i="2"/>
  <c r="M1226" i="2"/>
  <c r="D1072" i="2"/>
  <c r="M1073" i="2"/>
  <c r="N1073" i="2"/>
  <c r="N708" i="2"/>
  <c r="M708" i="2"/>
  <c r="D608" i="2"/>
  <c r="N609" i="2"/>
  <c r="M609" i="2"/>
  <c r="D447" i="2"/>
  <c r="M448" i="2"/>
  <c r="N448" i="2"/>
  <c r="D844" i="2"/>
  <c r="N845" i="2"/>
  <c r="M845" i="2"/>
  <c r="N650" i="2"/>
  <c r="M650" i="2"/>
  <c r="D222" i="2"/>
  <c r="N223" i="2"/>
  <c r="M223" i="2"/>
  <c r="D544" i="2"/>
  <c r="N545" i="2"/>
  <c r="M545" i="2"/>
  <c r="D375" i="2"/>
  <c r="N376" i="2"/>
  <c r="M376" i="2"/>
  <c r="D295" i="2"/>
  <c r="N296" i="2"/>
  <c r="M296" i="2"/>
  <c r="D574" i="2"/>
  <c r="M575" i="2"/>
  <c r="N575" i="2"/>
  <c r="D299" i="2"/>
  <c r="M300" i="2"/>
  <c r="N300" i="2"/>
  <c r="D196" i="2"/>
  <c r="M197" i="2"/>
  <c r="N197" i="2"/>
  <c r="D1044" i="2"/>
  <c r="N1045" i="2"/>
  <c r="M1045" i="2"/>
  <c r="D522" i="2"/>
  <c r="M523" i="2"/>
  <c r="N523" i="2"/>
  <c r="D745" i="2"/>
  <c r="M746" i="2"/>
  <c r="N746" i="2"/>
  <c r="D775" i="2"/>
  <c r="N776" i="2"/>
  <c r="M776" i="2"/>
  <c r="D415" i="2"/>
  <c r="D103" i="2"/>
  <c r="M104" i="2"/>
  <c r="N104" i="2"/>
  <c r="D706" i="2"/>
  <c r="N707" i="2"/>
  <c r="M707" i="2"/>
  <c r="D277" i="2"/>
  <c r="N278" i="2"/>
  <c r="M278" i="2"/>
  <c r="D796" i="2"/>
  <c r="N797" i="2"/>
  <c r="M797" i="2"/>
  <c r="D855" i="2"/>
  <c r="N856" i="2"/>
  <c r="M856" i="2"/>
  <c r="D555" i="2"/>
  <c r="M556" i="2"/>
  <c r="N556" i="2"/>
  <c r="D481" i="2"/>
  <c r="M482" i="2"/>
  <c r="N482" i="2"/>
  <c r="D837" i="2"/>
  <c r="M838" i="2"/>
  <c r="N838" i="2"/>
  <c r="D621" i="2"/>
  <c r="M622" i="2"/>
  <c r="N622" i="2"/>
  <c r="D315" i="2"/>
  <c r="N316" i="2"/>
  <c r="M316" i="2"/>
  <c r="D1233" i="2"/>
  <c r="M1234" i="2"/>
  <c r="N1234" i="2"/>
  <c r="D1132" i="2"/>
  <c r="N1133" i="2"/>
  <c r="M1133" i="2"/>
  <c r="D1018" i="2"/>
  <c r="N1019" i="2"/>
  <c r="M1019" i="2"/>
  <c r="D683" i="2"/>
  <c r="N684" i="2"/>
  <c r="M684" i="2"/>
  <c r="D362" i="2"/>
  <c r="N363" i="2"/>
  <c r="M363" i="2"/>
  <c r="D189" i="2"/>
  <c r="N190" i="2"/>
  <c r="M190" i="2"/>
  <c r="D39" i="2"/>
  <c r="N40" i="2"/>
  <c r="M40" i="2"/>
  <c r="D1106" i="2"/>
  <c r="N1107" i="2"/>
  <c r="M1107" i="2"/>
  <c r="N483" i="2"/>
  <c r="M483" i="2"/>
  <c r="D1098" i="2"/>
  <c r="N1099" i="2"/>
  <c r="M1099" i="2"/>
  <c r="D601" i="2"/>
  <c r="N602" i="2"/>
  <c r="M602" i="2"/>
  <c r="D593" i="2"/>
  <c r="N594" i="2"/>
  <c r="M594" i="2"/>
  <c r="D463" i="2"/>
  <c r="M464" i="2"/>
  <c r="N464" i="2"/>
  <c r="D125" i="2"/>
  <c r="N126" i="2"/>
  <c r="M126" i="2"/>
  <c r="D1212" i="2"/>
  <c r="N1213" i="2"/>
  <c r="M1213" i="2"/>
  <c r="D240" i="2"/>
  <c r="N241" i="2"/>
  <c r="M241" i="2"/>
  <c r="D227" i="2"/>
  <c r="N228" i="2"/>
  <c r="M228" i="2"/>
  <c r="D784" i="2"/>
  <c r="N785" i="2"/>
  <c r="M785" i="2"/>
  <c r="D267" i="2"/>
  <c r="N268" i="2"/>
  <c r="M268" i="2"/>
  <c r="D1239" i="2"/>
  <c r="N1240" i="2"/>
  <c r="M1240" i="2"/>
  <c r="D1142" i="2"/>
  <c r="N1143" i="2"/>
  <c r="M1143" i="2"/>
  <c r="D1031" i="2"/>
  <c r="N1032" i="2"/>
  <c r="M1032" i="2"/>
  <c r="D1174" i="2"/>
  <c r="N1175" i="2"/>
  <c r="M1175" i="2"/>
  <c r="N917" i="2"/>
  <c r="M917" i="2"/>
  <c r="D616" i="2"/>
  <c r="M617" i="2"/>
  <c r="N617" i="2"/>
  <c r="D410" i="2"/>
  <c r="M411" i="2"/>
  <c r="N411" i="2"/>
  <c r="N24" i="2"/>
  <c r="M24" i="2"/>
  <c r="D1164" i="2"/>
  <c r="N1165" i="2"/>
  <c r="M1165" i="2"/>
  <c r="D498" i="2"/>
  <c r="N499" i="2"/>
  <c r="M499" i="2"/>
  <c r="D1245" i="2"/>
  <c r="M1246" i="2"/>
  <c r="N1246" i="2"/>
  <c r="D1159" i="2"/>
  <c r="N1160" i="2"/>
  <c r="M1160" i="2"/>
  <c r="D937" i="2"/>
  <c r="N938" i="2"/>
  <c r="M938" i="2"/>
  <c r="D548" i="2"/>
  <c r="M549" i="2"/>
  <c r="N549" i="2"/>
  <c r="N343" i="2"/>
  <c r="M343" i="2"/>
  <c r="D211" i="2"/>
  <c r="D214" i="2"/>
  <c r="D1030" i="2" l="1"/>
  <c r="N1031" i="2"/>
  <c r="M1031" i="2"/>
  <c r="D783" i="2"/>
  <c r="N784" i="2"/>
  <c r="M784" i="2"/>
  <c r="D38" i="2"/>
  <c r="M39" i="2"/>
  <c r="N39" i="2"/>
  <c r="D1017" i="2"/>
  <c r="N1018" i="2"/>
  <c r="M1018" i="2"/>
  <c r="D854" i="2"/>
  <c r="N855" i="2"/>
  <c r="M855" i="2"/>
  <c r="D102" i="2"/>
  <c r="N103" i="2"/>
  <c r="M103" i="2"/>
  <c r="M775" i="2"/>
  <c r="N775" i="2"/>
  <c r="D195" i="2"/>
  <c r="N196" i="2"/>
  <c r="M196" i="2"/>
  <c r="M548" i="2"/>
  <c r="N548" i="2"/>
  <c r="D497" i="2"/>
  <c r="M498" i="2"/>
  <c r="N498" i="2"/>
  <c r="D409" i="2"/>
  <c r="N410" i="2"/>
  <c r="M410" i="2"/>
  <c r="D1173" i="2"/>
  <c r="M1174" i="2"/>
  <c r="N1174" i="2"/>
  <c r="D266" i="2"/>
  <c r="M267" i="2"/>
  <c r="N267" i="2"/>
  <c r="N1212" i="2"/>
  <c r="M1212" i="2"/>
  <c r="D600" i="2"/>
  <c r="M601" i="2"/>
  <c r="N601" i="2"/>
  <c r="N1106" i="2"/>
  <c r="M1106" i="2"/>
  <c r="N683" i="2"/>
  <c r="M683" i="2"/>
  <c r="D314" i="2"/>
  <c r="M315" i="2"/>
  <c r="N315" i="2"/>
  <c r="D554" i="2"/>
  <c r="N555" i="2"/>
  <c r="M555" i="2"/>
  <c r="N706" i="2"/>
  <c r="M706" i="2"/>
  <c r="M415" i="2"/>
  <c r="N415" i="2"/>
  <c r="D1043" i="2"/>
  <c r="N1044" i="2"/>
  <c r="M1044" i="2"/>
  <c r="D294" i="2"/>
  <c r="M295" i="2"/>
  <c r="N295" i="2"/>
  <c r="D607" i="2"/>
  <c r="N608" i="2"/>
  <c r="M608" i="2"/>
  <c r="D1224" i="2"/>
  <c r="M1225" i="2"/>
  <c r="N1225" i="2"/>
  <c r="M183" i="2"/>
  <c r="D179" i="2"/>
  <c r="D941" i="2"/>
  <c r="N942" i="2"/>
  <c r="M942" i="2"/>
  <c r="N915" i="2"/>
  <c r="M915" i="2"/>
  <c r="D694" i="2"/>
  <c r="N695" i="2"/>
  <c r="M695" i="2"/>
  <c r="D74" i="2"/>
  <c r="N75" i="2"/>
  <c r="M75" i="2"/>
  <c r="D804" i="2"/>
  <c r="N805" i="2"/>
  <c r="M805" i="2"/>
  <c r="D340" i="2"/>
  <c r="M341" i="2"/>
  <c r="N341" i="2"/>
  <c r="D1238" i="2"/>
  <c r="N1239" i="2"/>
  <c r="M1239" i="2"/>
  <c r="D239" i="2"/>
  <c r="N240" i="2"/>
  <c r="M240" i="2"/>
  <c r="N362" i="2"/>
  <c r="M362" i="2"/>
  <c r="D356" i="2"/>
  <c r="D357" i="2"/>
  <c r="D1232" i="2"/>
  <c r="M1233" i="2"/>
  <c r="N1233" i="2"/>
  <c r="D480" i="2"/>
  <c r="N481" i="2"/>
  <c r="M481" i="2"/>
  <c r="D276" i="2"/>
  <c r="N277" i="2"/>
  <c r="M277" i="2"/>
  <c r="M522" i="2"/>
  <c r="N522" i="2"/>
  <c r="D573" i="2"/>
  <c r="N574" i="2"/>
  <c r="M574" i="2"/>
  <c r="D221" i="2"/>
  <c r="N222" i="2"/>
  <c r="M222" i="2"/>
  <c r="D446" i="2"/>
  <c r="N447" i="2"/>
  <c r="M447" i="2"/>
  <c r="D1071" i="2"/>
  <c r="M1072" i="2"/>
  <c r="N1072" i="2"/>
  <c r="N718" i="2"/>
  <c r="M718" i="2"/>
  <c r="D54" i="2"/>
  <c r="N55" i="2"/>
  <c r="M55" i="2"/>
  <c r="D380" i="2"/>
  <c r="N381" i="2"/>
  <c r="M381" i="2"/>
  <c r="D385" i="2"/>
  <c r="N386" i="2"/>
  <c r="M386" i="2"/>
  <c r="D876" i="2"/>
  <c r="N877" i="2"/>
  <c r="M877" i="2"/>
  <c r="D502" i="2"/>
  <c r="M503" i="2"/>
  <c r="N503" i="2"/>
  <c r="D761" i="2"/>
  <c r="M762" i="2"/>
  <c r="N762" i="2"/>
  <c r="D627" i="2"/>
  <c r="N628" i="2"/>
  <c r="M628" i="2"/>
  <c r="N593" i="2"/>
  <c r="M593" i="2"/>
  <c r="D213" i="2"/>
  <c r="N214" i="2"/>
  <c r="M214" i="2"/>
  <c r="D1158" i="2"/>
  <c r="M1159" i="2"/>
  <c r="N1159" i="2"/>
  <c r="M1142" i="2"/>
  <c r="N1142" i="2"/>
  <c r="D226" i="2"/>
  <c r="M227" i="2"/>
  <c r="N227" i="2"/>
  <c r="D462" i="2"/>
  <c r="N463" i="2"/>
  <c r="M463" i="2"/>
  <c r="D188" i="2"/>
  <c r="N189" i="2"/>
  <c r="M189" i="2"/>
  <c r="D1131" i="2"/>
  <c r="N1132" i="2"/>
  <c r="M1132" i="2"/>
  <c r="M837" i="2"/>
  <c r="N837" i="2"/>
  <c r="M796" i="2"/>
  <c r="N796" i="2"/>
  <c r="D744" i="2"/>
  <c r="N745" i="2"/>
  <c r="M745" i="2"/>
  <c r="D293" i="2"/>
  <c r="M299" i="2"/>
  <c r="N299" i="2"/>
  <c r="D543" i="2"/>
  <c r="M544" i="2"/>
  <c r="N544" i="2"/>
  <c r="M844" i="2"/>
  <c r="N844" i="2"/>
  <c r="D1000" i="2"/>
  <c r="N1001" i="2"/>
  <c r="M1001" i="2"/>
  <c r="D288" i="2"/>
  <c r="M289" i="2"/>
  <c r="N289" i="2"/>
  <c r="D1198" i="2"/>
  <c r="N1199" i="2"/>
  <c r="M1199" i="2"/>
  <c r="N679" i="2"/>
  <c r="M679" i="2"/>
  <c r="D451" i="2"/>
  <c r="N452" i="2"/>
  <c r="M452" i="2"/>
  <c r="D900" i="2"/>
  <c r="N901" i="2"/>
  <c r="M901" i="2"/>
  <c r="N1060" i="2"/>
  <c r="M1060" i="2"/>
  <c r="D662" i="2"/>
  <c r="N663" i="2"/>
  <c r="M663" i="2"/>
  <c r="D966" i="2"/>
  <c r="N967" i="2"/>
  <c r="M967" i="2"/>
  <c r="D728" i="2"/>
  <c r="M729" i="2"/>
  <c r="N729" i="2"/>
  <c r="D1244" i="2"/>
  <c r="N1245" i="2"/>
  <c r="M1245" i="2"/>
  <c r="N211" i="2"/>
  <c r="M211" i="2"/>
  <c r="D936" i="2"/>
  <c r="N937" i="2"/>
  <c r="M937" i="2"/>
  <c r="D1163" i="2"/>
  <c r="N1164" i="2"/>
  <c r="M1164" i="2"/>
  <c r="D615" i="2"/>
  <c r="N616" i="2"/>
  <c r="M616" i="2"/>
  <c r="D124" i="2"/>
  <c r="N125" i="2"/>
  <c r="M125" i="2"/>
  <c r="D1097" i="2"/>
  <c r="N1098" i="2"/>
  <c r="M1098" i="2"/>
  <c r="D620" i="2"/>
  <c r="N621" i="2"/>
  <c r="M621" i="2"/>
  <c r="D374" i="2"/>
  <c r="N375" i="2"/>
  <c r="M375" i="2"/>
  <c r="D331" i="2"/>
  <c r="N332" i="2"/>
  <c r="M332" i="2"/>
  <c r="N648" i="2"/>
  <c r="M648" i="2"/>
  <c r="N336" i="2"/>
  <c r="M336" i="2"/>
  <c r="N1206" i="2"/>
  <c r="M1206" i="2"/>
  <c r="D1193" i="2"/>
  <c r="N1194" i="2"/>
  <c r="M1194" i="2"/>
  <c r="D256" i="2"/>
  <c r="N257" i="2"/>
  <c r="M257" i="2"/>
  <c r="D138" i="2"/>
  <c r="N139" i="2"/>
  <c r="M139" i="2"/>
  <c r="D985" i="2"/>
  <c r="N986" i="2"/>
  <c r="M986" i="2"/>
  <c r="D88" i="2"/>
  <c r="M89" i="2"/>
  <c r="N89" i="2"/>
  <c r="M1085" i="2"/>
  <c r="N1085" i="2"/>
  <c r="D408" i="2" l="1"/>
  <c r="D407" i="2" s="1"/>
  <c r="N985" i="2"/>
  <c r="M985" i="2"/>
  <c r="M256" i="2"/>
  <c r="N256" i="2"/>
  <c r="D1130" i="2"/>
  <c r="N1131" i="2"/>
  <c r="M1131" i="2"/>
  <c r="M138" i="2"/>
  <c r="N138" i="2"/>
  <c r="N1097" i="2"/>
  <c r="M1097" i="2"/>
  <c r="N936" i="2"/>
  <c r="M936" i="2"/>
  <c r="D930" i="2"/>
  <c r="M728" i="2"/>
  <c r="N728" i="2"/>
  <c r="D743" i="2"/>
  <c r="D727" i="2" s="1"/>
  <c r="M744" i="2"/>
  <c r="N744" i="2"/>
  <c r="M226" i="2"/>
  <c r="N226" i="2"/>
  <c r="M502" i="2"/>
  <c r="N502" i="2"/>
  <c r="N54" i="2"/>
  <c r="M54" i="2"/>
  <c r="D53" i="2"/>
  <c r="N446" i="2"/>
  <c r="M446" i="2"/>
  <c r="M239" i="2"/>
  <c r="N239" i="2"/>
  <c r="N74" i="2"/>
  <c r="M74" i="2"/>
  <c r="M941" i="2"/>
  <c r="N941" i="2"/>
  <c r="N607" i="2"/>
  <c r="M607" i="2"/>
  <c r="N600" i="2"/>
  <c r="M600" i="2"/>
  <c r="N1173" i="2"/>
  <c r="M1173" i="2"/>
  <c r="N102" i="2"/>
  <c r="M102" i="2"/>
  <c r="N783" i="2"/>
  <c r="M783" i="2"/>
  <c r="N1163" i="2"/>
  <c r="M1163" i="2"/>
  <c r="D1243" i="2"/>
  <c r="N1244" i="2"/>
  <c r="M1244" i="2"/>
  <c r="D999" i="2"/>
  <c r="M1000" i="2"/>
  <c r="N1000" i="2"/>
  <c r="N293" i="2"/>
  <c r="M293" i="2"/>
  <c r="N462" i="2"/>
  <c r="M462" i="2"/>
  <c r="D1141" i="2"/>
  <c r="M213" i="2"/>
  <c r="N213" i="2"/>
  <c r="M761" i="2"/>
  <c r="N761" i="2"/>
  <c r="N380" i="2"/>
  <c r="M380" i="2"/>
  <c r="N1071" i="2"/>
  <c r="M1071" i="2"/>
  <c r="D1231" i="2"/>
  <c r="N1232" i="2"/>
  <c r="M1232" i="2"/>
  <c r="M804" i="2"/>
  <c r="N804" i="2"/>
  <c r="N179" i="2"/>
  <c r="M179" i="2"/>
  <c r="D1223" i="2"/>
  <c r="N1224" i="2"/>
  <c r="M1224" i="2"/>
  <c r="N314" i="2"/>
  <c r="M314" i="2"/>
  <c r="N266" i="2"/>
  <c r="M266" i="2"/>
  <c r="N38" i="2"/>
  <c r="M38" i="2"/>
  <c r="M620" i="2"/>
  <c r="N620" i="2"/>
  <c r="N88" i="2"/>
  <c r="M88" i="2"/>
  <c r="N1193" i="2"/>
  <c r="M1193" i="2"/>
  <c r="N374" i="2"/>
  <c r="M374" i="2"/>
  <c r="D373" i="2"/>
  <c r="N615" i="2"/>
  <c r="M615" i="2"/>
  <c r="M662" i="2"/>
  <c r="N662" i="2"/>
  <c r="N451" i="2"/>
  <c r="M451" i="2"/>
  <c r="D287" i="2"/>
  <c r="N288" i="2"/>
  <c r="M288" i="2"/>
  <c r="M543" i="2"/>
  <c r="N543" i="2"/>
  <c r="D537" i="2"/>
  <c r="N188" i="2"/>
  <c r="M188" i="2"/>
  <c r="D187" i="2"/>
  <c r="N1158" i="2"/>
  <c r="M1158" i="2"/>
  <c r="N627" i="2"/>
  <c r="M627" i="2"/>
  <c r="N385" i="2"/>
  <c r="M385" i="2"/>
  <c r="N573" i="2"/>
  <c r="M573" i="2"/>
  <c r="D479" i="2"/>
  <c r="N480" i="2"/>
  <c r="M480" i="2"/>
  <c r="N357" i="2"/>
  <c r="M357" i="2"/>
  <c r="N340" i="2"/>
  <c r="M340" i="2"/>
  <c r="N1043" i="2"/>
  <c r="M1043" i="2"/>
  <c r="D1042" i="2"/>
  <c r="M554" i="2"/>
  <c r="N554" i="2"/>
  <c r="N497" i="2"/>
  <c r="M497" i="2"/>
  <c r="D492" i="2"/>
  <c r="N1017" i="2"/>
  <c r="M1017" i="2"/>
  <c r="M331" i="2"/>
  <c r="N331" i="2"/>
  <c r="D330" i="2"/>
  <c r="N124" i="2"/>
  <c r="M124" i="2"/>
  <c r="M966" i="2"/>
  <c r="N966" i="2"/>
  <c r="N900" i="2"/>
  <c r="M900" i="2"/>
  <c r="D899" i="2"/>
  <c r="N1198" i="2"/>
  <c r="M1198" i="2"/>
  <c r="M876" i="2"/>
  <c r="N876" i="2"/>
  <c r="M221" i="2"/>
  <c r="N221" i="2"/>
  <c r="M276" i="2"/>
  <c r="N276" i="2"/>
  <c r="N356" i="2"/>
  <c r="M356" i="2"/>
  <c r="D1237" i="2"/>
  <c r="M1238" i="2"/>
  <c r="N1238" i="2"/>
  <c r="N694" i="2"/>
  <c r="M694" i="2"/>
  <c r="D687" i="2"/>
  <c r="M294" i="2"/>
  <c r="N294" i="2"/>
  <c r="N409" i="2"/>
  <c r="M409" i="2"/>
  <c r="N195" i="2"/>
  <c r="M195" i="2"/>
  <c r="N854" i="2"/>
  <c r="M854" i="2"/>
  <c r="D836" i="2"/>
  <c r="D1029" i="2"/>
  <c r="N1030" i="2"/>
  <c r="M1030" i="2"/>
  <c r="M408" i="2" l="1"/>
  <c r="N408" i="2"/>
  <c r="M727" i="2"/>
  <c r="N727" i="2"/>
  <c r="N687" i="2"/>
  <c r="M687" i="2"/>
  <c r="M492" i="2"/>
  <c r="N492" i="2"/>
  <c r="D491" i="2"/>
  <c r="N1237" i="2"/>
  <c r="M1237" i="2"/>
  <c r="N1042" i="2"/>
  <c r="M1042" i="2"/>
  <c r="M1130" i="2"/>
  <c r="N1130" i="2"/>
  <c r="M479" i="2"/>
  <c r="N479" i="2"/>
  <c r="N537" i="2"/>
  <c r="M537" i="2"/>
  <c r="N373" i="2"/>
  <c r="M373" i="2"/>
  <c r="N1231" i="2"/>
  <c r="M1231" i="2"/>
  <c r="D1230" i="2"/>
  <c r="N1243" i="2"/>
  <c r="M1243" i="2"/>
  <c r="M836" i="2"/>
  <c r="N836" i="2"/>
  <c r="D835" i="2"/>
  <c r="M330" i="2"/>
  <c r="N330" i="2"/>
  <c r="D329" i="2"/>
  <c r="N187" i="2"/>
  <c r="M187" i="2"/>
  <c r="M287" i="2"/>
  <c r="N287" i="2"/>
  <c r="N1223" i="2"/>
  <c r="M1223" i="2"/>
  <c r="D1129" i="2"/>
  <c r="N1141" i="2"/>
  <c r="M1141" i="2"/>
  <c r="M999" i="2"/>
  <c r="N999" i="2"/>
  <c r="N53" i="2"/>
  <c r="M53" i="2"/>
  <c r="D13" i="2"/>
  <c r="M1029" i="2"/>
  <c r="N1029" i="2"/>
  <c r="N899" i="2"/>
  <c r="M899" i="2"/>
  <c r="D286" i="2"/>
  <c r="M743" i="2"/>
  <c r="N743" i="2"/>
  <c r="N930" i="2"/>
  <c r="M930" i="2"/>
  <c r="D929" i="2"/>
  <c r="N407" i="2"/>
  <c r="M407" i="2"/>
  <c r="E18" i="2"/>
  <c r="F18" i="2"/>
  <c r="E25" i="2"/>
  <c r="F25" i="2"/>
  <c r="E29" i="2"/>
  <c r="F29" i="2"/>
  <c r="E35" i="2"/>
  <c r="G35" i="2" s="1"/>
  <c r="E41" i="2"/>
  <c r="F41" i="2"/>
  <c r="E57" i="2"/>
  <c r="F57" i="2"/>
  <c r="G57" i="2" s="1"/>
  <c r="E61" i="2"/>
  <c r="F61" i="2"/>
  <c r="G61" i="2" s="1"/>
  <c r="E68" i="2"/>
  <c r="G68" i="2" s="1"/>
  <c r="E71" i="2"/>
  <c r="F71" i="2"/>
  <c r="E77" i="2"/>
  <c r="F77" i="2"/>
  <c r="E81" i="2"/>
  <c r="F81" i="2"/>
  <c r="E85" i="2"/>
  <c r="F85" i="2"/>
  <c r="E91" i="2"/>
  <c r="F91" i="2"/>
  <c r="E95" i="2"/>
  <c r="F95" i="2"/>
  <c r="E99" i="2"/>
  <c r="F99" i="2"/>
  <c r="E105" i="2"/>
  <c r="F105" i="2"/>
  <c r="E109" i="2"/>
  <c r="F109" i="2"/>
  <c r="E113" i="2"/>
  <c r="F113" i="2"/>
  <c r="E127" i="2"/>
  <c r="F127" i="2"/>
  <c r="E131" i="2"/>
  <c r="F131" i="2"/>
  <c r="E135" i="2"/>
  <c r="G135" i="2" s="1"/>
  <c r="E141" i="2"/>
  <c r="F141" i="2"/>
  <c r="G141" i="2" s="1"/>
  <c r="E145" i="2"/>
  <c r="F145" i="2"/>
  <c r="G145" i="2" s="1"/>
  <c r="E150" i="2"/>
  <c r="F150" i="2"/>
  <c r="G150" i="2" s="1"/>
  <c r="E181" i="2"/>
  <c r="F181" i="2"/>
  <c r="G181" i="2" s="1"/>
  <c r="E185" i="2"/>
  <c r="E184" i="2" s="1"/>
  <c r="E183" i="2" s="1"/>
  <c r="F185" i="2"/>
  <c r="G185" i="2" s="1"/>
  <c r="F188" i="2"/>
  <c r="G188" i="2" s="1"/>
  <c r="F191" i="2"/>
  <c r="E198" i="2"/>
  <c r="F198" i="2"/>
  <c r="G198" i="2" s="1"/>
  <c r="E202" i="2"/>
  <c r="F202" i="2"/>
  <c r="G202" i="2" s="1"/>
  <c r="E208" i="2"/>
  <c r="F208" i="2"/>
  <c r="G208" i="2" s="1"/>
  <c r="E213" i="2"/>
  <c r="E212" i="2" s="1"/>
  <c r="E211" i="2" s="1"/>
  <c r="E216" i="2"/>
  <c r="F216" i="2"/>
  <c r="E218" i="2"/>
  <c r="F218" i="2"/>
  <c r="E224" i="2"/>
  <c r="E223" i="2" s="1"/>
  <c r="E221" i="2" s="1"/>
  <c r="F224" i="2"/>
  <c r="E229" i="2"/>
  <c r="F229" i="2"/>
  <c r="E231" i="2"/>
  <c r="F231" i="2"/>
  <c r="E242" i="2"/>
  <c r="F242" i="2"/>
  <c r="E246" i="2"/>
  <c r="F246" i="2"/>
  <c r="E253" i="2"/>
  <c r="G253" i="2" s="1"/>
  <c r="E259" i="2"/>
  <c r="F259" i="2"/>
  <c r="G259" i="2" s="1"/>
  <c r="E262" i="2"/>
  <c r="F262" i="2"/>
  <c r="G262" i="2" s="1"/>
  <c r="E264" i="2"/>
  <c r="G264" i="2" s="1"/>
  <c r="E269" i="2"/>
  <c r="F269" i="2"/>
  <c r="E274" i="2"/>
  <c r="F274" i="2"/>
  <c r="E279" i="2"/>
  <c r="F279" i="2"/>
  <c r="E282" i="2"/>
  <c r="F282" i="2"/>
  <c r="E284" i="2"/>
  <c r="F284" i="2"/>
  <c r="E291" i="2"/>
  <c r="E290" i="2" s="1"/>
  <c r="F291" i="2"/>
  <c r="E294" i="2"/>
  <c r="E297" i="2"/>
  <c r="F297" i="2"/>
  <c r="G297" i="2" s="1"/>
  <c r="E301" i="2"/>
  <c r="F301" i="2"/>
  <c r="G301" i="2" s="1"/>
  <c r="E305" i="2"/>
  <c r="F305" i="2"/>
  <c r="G305" i="2" s="1"/>
  <c r="E311" i="2"/>
  <c r="F311" i="2"/>
  <c r="G311" i="2" s="1"/>
  <c r="E317" i="2"/>
  <c r="F317" i="2"/>
  <c r="E331" i="2"/>
  <c r="E330" i="2" s="1"/>
  <c r="F331" i="2"/>
  <c r="E334" i="2"/>
  <c r="F334" i="2"/>
  <c r="G334" i="2" s="1"/>
  <c r="E338" i="2"/>
  <c r="F338" i="2"/>
  <c r="G338" i="2" s="1"/>
  <c r="E344" i="2"/>
  <c r="F344" i="2"/>
  <c r="G344" i="2" s="1"/>
  <c r="E346" i="2"/>
  <c r="F346" i="2"/>
  <c r="G346" i="2" s="1"/>
  <c r="E365" i="2"/>
  <c r="F365" i="2"/>
  <c r="E377" i="2"/>
  <c r="F377" i="2"/>
  <c r="E383" i="2"/>
  <c r="E382" i="2" s="1"/>
  <c r="F383" i="2"/>
  <c r="G383" i="2" s="1"/>
  <c r="E388" i="2"/>
  <c r="E387" i="2" s="1"/>
  <c r="E386" i="2" s="1"/>
  <c r="F388" i="2"/>
  <c r="G388" i="2" s="1"/>
  <c r="E412" i="2"/>
  <c r="F412" i="2"/>
  <c r="E417" i="2"/>
  <c r="F417" i="2"/>
  <c r="E420" i="2"/>
  <c r="F420" i="2"/>
  <c r="G420" i="2" s="1"/>
  <c r="E449" i="2"/>
  <c r="E448" i="2" s="1"/>
  <c r="E447" i="2" s="1"/>
  <c r="E446" i="2" s="1"/>
  <c r="F449" i="2"/>
  <c r="G449" i="2" s="1"/>
  <c r="E454" i="2"/>
  <c r="F454" i="2"/>
  <c r="E465" i="2"/>
  <c r="F465" i="2"/>
  <c r="E476" i="2"/>
  <c r="F484" i="2"/>
  <c r="G484" i="2" s="1"/>
  <c r="F486" i="2"/>
  <c r="G486" i="2" s="1"/>
  <c r="F489" i="2"/>
  <c r="G489" i="2" s="1"/>
  <c r="F495" i="2"/>
  <c r="G495" i="2" s="1"/>
  <c r="F500" i="2"/>
  <c r="G500" i="2" s="1"/>
  <c r="F505" i="2"/>
  <c r="G505" i="2" s="1"/>
  <c r="F509" i="2"/>
  <c r="G509" i="2" s="1"/>
  <c r="F519" i="2"/>
  <c r="G519" i="2" s="1"/>
  <c r="F525" i="2"/>
  <c r="F546" i="2"/>
  <c r="G546" i="2" s="1"/>
  <c r="F550" i="2"/>
  <c r="F557" i="2"/>
  <c r="G557" i="2" s="1"/>
  <c r="F561" i="2"/>
  <c r="G561" i="2" s="1"/>
  <c r="F570" i="2"/>
  <c r="F576" i="2"/>
  <c r="G576" i="2" s="1"/>
  <c r="F580" i="2"/>
  <c r="G580" i="2" s="1"/>
  <c r="F595" i="2"/>
  <c r="G595" i="2" s="1"/>
  <c r="F603" i="2"/>
  <c r="F610" i="2"/>
  <c r="F618" i="2"/>
  <c r="F625" i="2"/>
  <c r="G625" i="2" s="1"/>
  <c r="F630" i="2"/>
  <c r="G630" i="2" s="1"/>
  <c r="F634" i="2"/>
  <c r="G634" i="2" s="1"/>
  <c r="F645" i="2"/>
  <c r="G645" i="2" s="1"/>
  <c r="F651" i="2"/>
  <c r="G651" i="2" s="1"/>
  <c r="F656" i="2"/>
  <c r="G656" i="2" s="1"/>
  <c r="F665" i="2"/>
  <c r="G665" i="2" s="1"/>
  <c r="F668" i="2"/>
  <c r="G668" i="2" s="1"/>
  <c r="F672" i="2"/>
  <c r="G672" i="2" s="1"/>
  <c r="F681" i="2"/>
  <c r="G681" i="2" s="1"/>
  <c r="F684" i="2"/>
  <c r="G684" i="2" s="1"/>
  <c r="F697" i="2"/>
  <c r="G697" i="2" s="1"/>
  <c r="F709" i="2"/>
  <c r="F720" i="2"/>
  <c r="G720" i="2" s="1"/>
  <c r="F731" i="2"/>
  <c r="G731" i="2" s="1"/>
  <c r="F735" i="2"/>
  <c r="G735" i="2" s="1"/>
  <c r="F741" i="2"/>
  <c r="G741" i="2" s="1"/>
  <c r="F747" i="2"/>
  <c r="G747" i="2" s="1"/>
  <c r="F751" i="2"/>
  <c r="G751" i="2" s="1"/>
  <c r="F764" i="2"/>
  <c r="G764" i="2" s="1"/>
  <c r="F768" i="2"/>
  <c r="G768" i="2" s="1"/>
  <c r="F773" i="2"/>
  <c r="G773" i="2" s="1"/>
  <c r="F778" i="2"/>
  <c r="F781" i="2"/>
  <c r="G781" i="2" s="1"/>
  <c r="F786" i="2"/>
  <c r="G786" i="2" s="1"/>
  <c r="F790" i="2"/>
  <c r="G790" i="2" s="1"/>
  <c r="F793" i="2"/>
  <c r="G793" i="2" s="1"/>
  <c r="F799" i="2"/>
  <c r="F802" i="2"/>
  <c r="G802" i="2" s="1"/>
  <c r="F807" i="2"/>
  <c r="G807" i="2" s="1"/>
  <c r="F811" i="2"/>
  <c r="G811" i="2" s="1"/>
  <c r="F815" i="2"/>
  <c r="G815" i="2" s="1"/>
  <c r="F828" i="2"/>
  <c r="F832" i="2"/>
  <c r="G832" i="2" s="1"/>
  <c r="F841" i="2"/>
  <c r="F848" i="2"/>
  <c r="G848" i="2" s="1"/>
  <c r="F857" i="2"/>
  <c r="F861" i="2"/>
  <c r="G861" i="2" s="1"/>
  <c r="F873" i="2"/>
  <c r="G873" i="2" s="1"/>
  <c r="F879" i="2"/>
  <c r="G879" i="2" s="1"/>
  <c r="F883" i="2"/>
  <c r="G883" i="2" s="1"/>
  <c r="E892" i="2"/>
  <c r="F892" i="2"/>
  <c r="E903" i="2"/>
  <c r="F903" i="2"/>
  <c r="E907" i="2"/>
  <c r="F907" i="2"/>
  <c r="E912" i="2"/>
  <c r="F912" i="2"/>
  <c r="E918" i="2"/>
  <c r="F918" i="2"/>
  <c r="E922" i="2"/>
  <c r="F922" i="2"/>
  <c r="E926" i="2"/>
  <c r="F926" i="2"/>
  <c r="E939" i="2"/>
  <c r="G939" i="2" s="1"/>
  <c r="E944" i="2"/>
  <c r="G944" i="2" s="1"/>
  <c r="E948" i="2"/>
  <c r="G948" i="2" s="1"/>
  <c r="E956" i="2"/>
  <c r="G956" i="2" s="1"/>
  <c r="E959" i="2"/>
  <c r="G959" i="2" s="1"/>
  <c r="E969" i="2"/>
  <c r="G969" i="2" s="1"/>
  <c r="E973" i="2"/>
  <c r="G973" i="2" s="1"/>
  <c r="E979" i="2"/>
  <c r="G979" i="2" s="1"/>
  <c r="E982" i="2"/>
  <c r="G982" i="2" s="1"/>
  <c r="E988" i="2"/>
  <c r="G988" i="2" s="1"/>
  <c r="E991" i="2"/>
  <c r="G991" i="2" s="1"/>
  <c r="E997" i="2"/>
  <c r="G997" i="2" s="1"/>
  <c r="E1003" i="2"/>
  <c r="G1003" i="2" s="1"/>
  <c r="E1005" i="2"/>
  <c r="G1005" i="2" s="1"/>
  <c r="E1020" i="2"/>
  <c r="G1020" i="2" s="1"/>
  <c r="E1033" i="2"/>
  <c r="G1033" i="2" s="1"/>
  <c r="E1046" i="2"/>
  <c r="G1046" i="2" s="1"/>
  <c r="E1050" i="2"/>
  <c r="G1050" i="2" s="1"/>
  <c r="E1057" i="2"/>
  <c r="G1057" i="2" s="1"/>
  <c r="E1062" i="2"/>
  <c r="G1062" i="2" s="1"/>
  <c r="E1065" i="2"/>
  <c r="G1065" i="2" s="1"/>
  <c r="E1074" i="2"/>
  <c r="G1074" i="2" s="1"/>
  <c r="E1079" i="2"/>
  <c r="G1079" i="2" s="1"/>
  <c r="E1088" i="2"/>
  <c r="G1088" i="2" s="1"/>
  <c r="E1090" i="2"/>
  <c r="G1090" i="2" s="1"/>
  <c r="E1100" i="2"/>
  <c r="G1100" i="2" s="1"/>
  <c r="E1109" i="2"/>
  <c r="G1109" i="2" s="1"/>
  <c r="E1113" i="2"/>
  <c r="G1113" i="2" s="1"/>
  <c r="E1133" i="2"/>
  <c r="G1133" i="2" s="1"/>
  <c r="E1139" i="2"/>
  <c r="E1145" i="2"/>
  <c r="G1145" i="2" s="1"/>
  <c r="E1150" i="2"/>
  <c r="G1150" i="2" s="1"/>
  <c r="E1156" i="2"/>
  <c r="G1156" i="2" s="1"/>
  <c r="E1166" i="2"/>
  <c r="G1166" i="2" s="1"/>
  <c r="E1171" i="2"/>
  <c r="G1171" i="2" s="1"/>
  <c r="E1176" i="2"/>
  <c r="G1176" i="2" s="1"/>
  <c r="E1181" i="2"/>
  <c r="G1181" i="2" s="1"/>
  <c r="E1196" i="2"/>
  <c r="G1196" i="2" s="1"/>
  <c r="E1209" i="2"/>
  <c r="G1209" i="2" s="1"/>
  <c r="E1214" i="2"/>
  <c r="G1214" i="2" s="1"/>
  <c r="E1216" i="2"/>
  <c r="G1216" i="2" s="1"/>
  <c r="E1221" i="2"/>
  <c r="G1221" i="2" s="1"/>
  <c r="E1235" i="2"/>
  <c r="G1235" i="2" s="1"/>
  <c r="E1241" i="2"/>
  <c r="G1241" i="2" s="1"/>
  <c r="E1247" i="2"/>
  <c r="G1247" i="2" s="1"/>
  <c r="G926" i="2" l="1"/>
  <c r="G918" i="2"/>
  <c r="G907" i="2"/>
  <c r="G892" i="2"/>
  <c r="F837" i="2"/>
  <c r="G841" i="2"/>
  <c r="F777" i="2"/>
  <c r="G777" i="2" s="1"/>
  <c r="G778" i="2"/>
  <c r="F609" i="2"/>
  <c r="G609" i="2" s="1"/>
  <c r="G610" i="2"/>
  <c r="F549" i="2"/>
  <c r="G549" i="2" s="1"/>
  <c r="G550" i="2"/>
  <c r="F464" i="2"/>
  <c r="G465" i="2"/>
  <c r="G284" i="2"/>
  <c r="G279" i="2"/>
  <c r="F268" i="2"/>
  <c r="G269" i="2"/>
  <c r="G246" i="2"/>
  <c r="G231" i="2"/>
  <c r="G224" i="2"/>
  <c r="G216" i="2"/>
  <c r="G127" i="2"/>
  <c r="G109" i="2"/>
  <c r="G99" i="2"/>
  <c r="G91" i="2"/>
  <c r="G81" i="2"/>
  <c r="G71" i="2"/>
  <c r="F24" i="2"/>
  <c r="G25" i="2"/>
  <c r="M13" i="2"/>
  <c r="N13" i="2"/>
  <c r="D11" i="2"/>
  <c r="F602" i="2"/>
  <c r="G602" i="2" s="1"/>
  <c r="G603" i="2"/>
  <c r="F555" i="2"/>
  <c r="G570" i="2"/>
  <c r="F416" i="2"/>
  <c r="G417" i="2"/>
  <c r="F376" i="2"/>
  <c r="G377" i="2"/>
  <c r="F330" i="2"/>
  <c r="G330" i="2" s="1"/>
  <c r="G331" i="2"/>
  <c r="F190" i="2"/>
  <c r="G190" i="2" s="1"/>
  <c r="G191" i="2"/>
  <c r="N835" i="2"/>
  <c r="M835" i="2"/>
  <c r="N491" i="2"/>
  <c r="M491" i="2"/>
  <c r="E1138" i="2"/>
  <c r="G1139" i="2"/>
  <c r="G922" i="2"/>
  <c r="G912" i="2"/>
  <c r="G903" i="2"/>
  <c r="F856" i="2"/>
  <c r="G856" i="2" s="1"/>
  <c r="G857" i="2"/>
  <c r="F827" i="2"/>
  <c r="G827" i="2" s="1"/>
  <c r="G828" i="2"/>
  <c r="F708" i="2"/>
  <c r="G709" i="2"/>
  <c r="F523" i="2"/>
  <c r="G525" i="2"/>
  <c r="G291" i="2"/>
  <c r="G282" i="2"/>
  <c r="G274" i="2"/>
  <c r="G242" i="2"/>
  <c r="G229" i="2"/>
  <c r="G218" i="2"/>
  <c r="G131" i="2"/>
  <c r="G113" i="2"/>
  <c r="G105" i="2"/>
  <c r="G95" i="2"/>
  <c r="G85" i="2"/>
  <c r="G77" i="2"/>
  <c r="G29" i="2"/>
  <c r="G18" i="2"/>
  <c r="M929" i="2"/>
  <c r="N929" i="2"/>
  <c r="N329" i="2"/>
  <c r="M329" i="2"/>
  <c r="M1230" i="2"/>
  <c r="N1230" i="2"/>
  <c r="F798" i="2"/>
  <c r="G798" i="2" s="1"/>
  <c r="G799" i="2"/>
  <c r="F617" i="2"/>
  <c r="G618" i="2"/>
  <c r="E469" i="2"/>
  <c r="E468" i="2" s="1"/>
  <c r="G476" i="2"/>
  <c r="F453" i="2"/>
  <c r="F452" i="2" s="1"/>
  <c r="G454" i="2"/>
  <c r="F411" i="2"/>
  <c r="G412" i="2"/>
  <c r="F364" i="2"/>
  <c r="F363" i="2" s="1"/>
  <c r="G365" i="2"/>
  <c r="F316" i="2"/>
  <c r="G317" i="2"/>
  <c r="F40" i="2"/>
  <c r="G41" i="2"/>
  <c r="N286" i="2"/>
  <c r="M286" i="2"/>
  <c r="N1129" i="2"/>
  <c r="M1129" i="2"/>
  <c r="F241" i="2"/>
  <c r="F917" i="2"/>
  <c r="F806" i="2"/>
  <c r="F746" i="2"/>
  <c r="F504" i="2"/>
  <c r="G504" i="2" s="1"/>
  <c r="F594" i="2"/>
  <c r="F664" i="2"/>
  <c r="F575" i="2"/>
  <c r="G575" i="2" s="1"/>
  <c r="F140" i="2"/>
  <c r="F17" i="2"/>
  <c r="E241" i="2"/>
  <c r="E239" i="2" s="1"/>
  <c r="F574" i="2"/>
  <c r="E1213" i="2"/>
  <c r="G1213" i="2" s="1"/>
  <c r="E1144" i="2"/>
  <c r="G1144" i="2" s="1"/>
  <c r="E1246" i="2"/>
  <c r="G1246" i="2" s="1"/>
  <c r="E1175" i="2"/>
  <c r="G1175" i="2" s="1"/>
  <c r="E1165" i="2"/>
  <c r="G1165" i="2" s="1"/>
  <c r="E1087" i="2"/>
  <c r="E316" i="2"/>
  <c r="E314" i="2" s="1"/>
  <c r="E293" i="2" s="1"/>
  <c r="E1240" i="2"/>
  <c r="G1240" i="2" s="1"/>
  <c r="E1201" i="2"/>
  <c r="G1201" i="2" s="1"/>
  <c r="E1155" i="2"/>
  <c r="G1155" i="2" s="1"/>
  <c r="E40" i="2"/>
  <c r="E38" i="2" s="1"/>
  <c r="E938" i="2"/>
  <c r="E1195" i="2"/>
  <c r="G1195" i="2" s="1"/>
  <c r="E1099" i="2"/>
  <c r="G1099" i="2" s="1"/>
  <c r="E1073" i="2"/>
  <c r="G1073" i="2" s="1"/>
  <c r="E416" i="2"/>
  <c r="E415" i="2" s="1"/>
  <c r="E1170" i="2"/>
  <c r="G1170" i="2" s="1"/>
  <c r="E1208" i="2"/>
  <c r="G1208" i="2" s="1"/>
  <c r="E411" i="2"/>
  <c r="E364" i="2"/>
  <c r="E268" i="2"/>
  <c r="E1160" i="2"/>
  <c r="G1160" i="2" s="1"/>
  <c r="F608" i="2"/>
  <c r="F494" i="2"/>
  <c r="G494" i="2" s="1"/>
  <c r="F488" i="2"/>
  <c r="F719" i="2"/>
  <c r="F545" i="2"/>
  <c r="G545" i="2" s="1"/>
  <c r="F499" i="2"/>
  <c r="G499" i="2" s="1"/>
  <c r="F683" i="2"/>
  <c r="G683" i="2" s="1"/>
  <c r="F680" i="2"/>
  <c r="G680" i="2" s="1"/>
  <c r="F548" i="2"/>
  <c r="G548" i="2" s="1"/>
  <c r="F184" i="2"/>
  <c r="G184" i="2" s="1"/>
  <c r="F410" i="2"/>
  <c r="G410" i="2" s="1"/>
  <c r="F333" i="2"/>
  <c r="F483" i="2"/>
  <c r="F448" i="2"/>
  <c r="G448" i="2" s="1"/>
  <c r="F387" i="2"/>
  <c r="G387" i="2" s="1"/>
  <c r="F315" i="2"/>
  <c r="F337" i="2"/>
  <c r="F290" i="2"/>
  <c r="G290" i="2" s="1"/>
  <c r="F223" i="2"/>
  <c r="G223" i="2" s="1"/>
  <c r="F382" i="2"/>
  <c r="G382" i="2" s="1"/>
  <c r="F343" i="2"/>
  <c r="F296" i="2"/>
  <c r="F39" i="2"/>
  <c r="F215" i="2"/>
  <c r="E1002" i="2"/>
  <c r="G1002" i="2" s="1"/>
  <c r="F876" i="2"/>
  <c r="F797" i="2"/>
  <c r="E56" i="2"/>
  <c r="F258" i="2"/>
  <c r="F902" i="2"/>
  <c r="F76" i="2"/>
  <c r="F776" i="2"/>
  <c r="F300" i="2"/>
  <c r="F278" i="2"/>
  <c r="E76" i="2"/>
  <c r="F826" i="2"/>
  <c r="F503" i="2"/>
  <c r="E90" i="2"/>
  <c r="E987" i="2"/>
  <c r="G987" i="2" s="1"/>
  <c r="E1061" i="2"/>
  <c r="G1061" i="2" s="1"/>
  <c r="F628" i="2"/>
  <c r="F730" i="2"/>
  <c r="E1108" i="2"/>
  <c r="G1108" i="2" s="1"/>
  <c r="E104" i="2"/>
  <c r="F342" i="2"/>
  <c r="F228" i="2"/>
  <c r="E140" i="2"/>
  <c r="E126" i="2"/>
  <c r="F23" i="2"/>
  <c r="F415" i="2"/>
  <c r="G415" i="2" s="1"/>
  <c r="E258" i="2"/>
  <c r="F104" i="2"/>
  <c r="F56" i="2"/>
  <c r="E1019" i="2"/>
  <c r="G1019" i="2" s="1"/>
  <c r="E902" i="2"/>
  <c r="E380" i="2"/>
  <c r="E1174" i="2"/>
  <c r="G1174" i="2" s="1"/>
  <c r="E453" i="2"/>
  <c r="E278" i="2"/>
  <c r="E1234" i="2"/>
  <c r="G1234" i="2" s="1"/>
  <c r="F648" i="2"/>
  <c r="E385" i="2"/>
  <c r="E376" i="2"/>
  <c r="E197" i="2"/>
  <c r="F763" i="2"/>
  <c r="E1148" i="2"/>
  <c r="E1032" i="2"/>
  <c r="G1032" i="2" s="1"/>
  <c r="E300" i="2"/>
  <c r="E1045" i="2"/>
  <c r="G1045" i="2" s="1"/>
  <c r="E968" i="2"/>
  <c r="G968" i="2" s="1"/>
  <c r="E943" i="2"/>
  <c r="G943" i="2" s="1"/>
  <c r="E1180" i="2"/>
  <c r="G1180" i="2" s="1"/>
  <c r="F554" i="2"/>
  <c r="E24" i="2"/>
  <c r="E917" i="2"/>
  <c r="F267" i="2"/>
  <c r="E462" i="2"/>
  <c r="E342" i="2"/>
  <c r="E343" i="2"/>
  <c r="E337" i="2"/>
  <c r="E17" i="2"/>
  <c r="F855" i="2"/>
  <c r="F785" i="2"/>
  <c r="F197" i="2"/>
  <c r="E289" i="2"/>
  <c r="G289" i="2" s="1"/>
  <c r="E333" i="2"/>
  <c r="E296" i="2"/>
  <c r="F126" i="2"/>
  <c r="F90" i="2"/>
  <c r="G343" i="2" l="1"/>
  <c r="H452" i="2"/>
  <c r="G452" i="2"/>
  <c r="F196" i="2"/>
  <c r="G197" i="2"/>
  <c r="F266" i="2"/>
  <c r="H267" i="2"/>
  <c r="G267" i="2"/>
  <c r="H554" i="2"/>
  <c r="G554" i="2"/>
  <c r="F762" i="2"/>
  <c r="G763" i="2"/>
  <c r="H648" i="2"/>
  <c r="G648" i="2"/>
  <c r="F55" i="2"/>
  <c r="G56" i="2"/>
  <c r="F22" i="2"/>
  <c r="H23" i="2"/>
  <c r="G23" i="2"/>
  <c r="F627" i="2"/>
  <c r="H628" i="2"/>
  <c r="G628" i="2"/>
  <c r="F299" i="2"/>
  <c r="G300" i="2"/>
  <c r="F257" i="2"/>
  <c r="F256" i="2" s="1"/>
  <c r="G258" i="2"/>
  <c r="F784" i="2"/>
  <c r="G785" i="2"/>
  <c r="F103" i="2"/>
  <c r="G104" i="2"/>
  <c r="F825" i="2"/>
  <c r="H826" i="2"/>
  <c r="G826" i="2"/>
  <c r="F775" i="2"/>
  <c r="H776" i="2"/>
  <c r="G776" i="2"/>
  <c r="F214" i="2"/>
  <c r="H215" i="2"/>
  <c r="G215" i="2"/>
  <c r="F482" i="2"/>
  <c r="G483" i="2"/>
  <c r="H719" i="2"/>
  <c r="G719" i="2"/>
  <c r="E1086" i="2"/>
  <c r="G1086" i="2" s="1"/>
  <c r="G1087" i="2"/>
  <c r="F16" i="2"/>
  <c r="G17" i="2"/>
  <c r="F593" i="2"/>
  <c r="G594" i="2"/>
  <c r="G917" i="2"/>
  <c r="F375" i="2"/>
  <c r="G376" i="2"/>
  <c r="H555" i="2"/>
  <c r="G555" i="2"/>
  <c r="F75" i="2"/>
  <c r="G76" i="2"/>
  <c r="F796" i="2"/>
  <c r="H797" i="2"/>
  <c r="G797" i="2"/>
  <c r="H39" i="2"/>
  <c r="G39" i="2"/>
  <c r="G315" i="2"/>
  <c r="H315" i="2"/>
  <c r="G333" i="2"/>
  <c r="H488" i="2"/>
  <c r="G488" i="2"/>
  <c r="F139" i="2"/>
  <c r="G140" i="2"/>
  <c r="F240" i="2"/>
  <c r="G241" i="2"/>
  <c r="G316" i="2"/>
  <c r="G411" i="2"/>
  <c r="F707" i="2"/>
  <c r="G708" i="2"/>
  <c r="F854" i="2"/>
  <c r="H855" i="2"/>
  <c r="G855" i="2"/>
  <c r="F89" i="2"/>
  <c r="G90" i="2"/>
  <c r="E1147" i="2"/>
  <c r="G1148" i="2"/>
  <c r="H1148" i="2"/>
  <c r="F227" i="2"/>
  <c r="H228" i="2"/>
  <c r="G228" i="2"/>
  <c r="F729" i="2"/>
  <c r="G730" i="2"/>
  <c r="F277" i="2"/>
  <c r="G278" i="2"/>
  <c r="F901" i="2"/>
  <c r="G902" i="2"/>
  <c r="H876" i="2"/>
  <c r="G876" i="2"/>
  <c r="F295" i="2"/>
  <c r="G296" i="2"/>
  <c r="H363" i="2"/>
  <c r="G363" i="2"/>
  <c r="E937" i="2"/>
  <c r="G937" i="2" s="1"/>
  <c r="G938" i="2"/>
  <c r="F573" i="2"/>
  <c r="H574" i="2"/>
  <c r="G574" i="2"/>
  <c r="F745" i="2"/>
  <c r="G746" i="2"/>
  <c r="E1136" i="2"/>
  <c r="G1138" i="2"/>
  <c r="G416" i="2"/>
  <c r="F125" i="2"/>
  <c r="G126" i="2"/>
  <c r="G342" i="2"/>
  <c r="F502" i="2"/>
  <c r="G503" i="2"/>
  <c r="H503" i="2"/>
  <c r="G337" i="2"/>
  <c r="H608" i="2"/>
  <c r="G608" i="2"/>
  <c r="F663" i="2"/>
  <c r="G664" i="2"/>
  <c r="F805" i="2"/>
  <c r="G806" i="2"/>
  <c r="G40" i="2"/>
  <c r="G364" i="2"/>
  <c r="G453" i="2"/>
  <c r="F616" i="2"/>
  <c r="G617" i="2"/>
  <c r="F522" i="2"/>
  <c r="H523" i="2"/>
  <c r="G523" i="2"/>
  <c r="N11" i="2"/>
  <c r="M11" i="2"/>
  <c r="G24" i="2"/>
  <c r="G268" i="2"/>
  <c r="G464" i="2"/>
  <c r="F463" i="2"/>
  <c r="H837" i="2"/>
  <c r="G837" i="2"/>
  <c r="F916" i="2"/>
  <c r="E1131" i="2"/>
  <c r="E1207" i="2"/>
  <c r="G1207" i="2" s="1"/>
  <c r="E1194" i="2"/>
  <c r="G1194" i="2" s="1"/>
  <c r="E1245" i="2"/>
  <c r="G1245" i="2" s="1"/>
  <c r="E1085" i="2"/>
  <c r="G1085" i="2" s="1"/>
  <c r="E1060" i="2"/>
  <c r="G1060" i="2" s="1"/>
  <c r="E1154" i="2"/>
  <c r="G1154" i="2" s="1"/>
  <c r="F601" i="2"/>
  <c r="F718" i="2"/>
  <c r="F607" i="2"/>
  <c r="F844" i="2"/>
  <c r="F679" i="2"/>
  <c r="G679" i="2" s="1"/>
  <c r="F498" i="2"/>
  <c r="F544" i="2"/>
  <c r="F621" i="2"/>
  <c r="F493" i="2"/>
  <c r="G493" i="2" s="1"/>
  <c r="F314" i="2"/>
  <c r="F38" i="2"/>
  <c r="F381" i="2"/>
  <c r="F447" i="2"/>
  <c r="G447" i="2" s="1"/>
  <c r="F183" i="2"/>
  <c r="G183" i="2" s="1"/>
  <c r="F469" i="2"/>
  <c r="F386" i="2"/>
  <c r="G386" i="2" s="1"/>
  <c r="F341" i="2"/>
  <c r="F222" i="2"/>
  <c r="F336" i="2"/>
  <c r="F362" i="2"/>
  <c r="F451" i="2"/>
  <c r="E336" i="2"/>
  <c r="E54" i="2"/>
  <c r="E985" i="2"/>
  <c r="E936" i="2"/>
  <c r="G936" i="2" s="1"/>
  <c r="E1238" i="2"/>
  <c r="E256" i="2"/>
  <c r="E288" i="2"/>
  <c r="G288" i="2" s="1"/>
  <c r="E266" i="2"/>
  <c r="E967" i="2"/>
  <c r="G967" i="2" s="1"/>
  <c r="E341" i="2"/>
  <c r="E88" i="2"/>
  <c r="E124" i="2"/>
  <c r="F699" i="2"/>
  <c r="E227" i="2"/>
  <c r="E362" i="2"/>
  <c r="E357" i="2" s="1"/>
  <c r="E356" i="2" s="1"/>
  <c r="E1142" i="2"/>
  <c r="E1173" i="2"/>
  <c r="G1173" i="2" s="1"/>
  <c r="E1199" i="2"/>
  <c r="G256" i="2" l="1"/>
  <c r="F696" i="2"/>
  <c r="G696" i="2" s="1"/>
  <c r="G699" i="2"/>
  <c r="H1238" i="2"/>
  <c r="G1238" i="2"/>
  <c r="G498" i="2"/>
  <c r="H498" i="2"/>
  <c r="G607" i="2"/>
  <c r="H607" i="2"/>
  <c r="H1142" i="2"/>
  <c r="G1142" i="2"/>
  <c r="G341" i="2"/>
  <c r="G718" i="2"/>
  <c r="H718" i="2"/>
  <c r="G1131" i="2"/>
  <c r="H1131" i="2"/>
  <c r="F615" i="2"/>
  <c r="G615" i="2" s="1"/>
  <c r="G616" i="2"/>
  <c r="F124" i="2"/>
  <c r="H125" i="2"/>
  <c r="G125" i="2"/>
  <c r="G573" i="2"/>
  <c r="H573" i="2"/>
  <c r="F276" i="2"/>
  <c r="H277" i="2"/>
  <c r="G277" i="2"/>
  <c r="G1147" i="2"/>
  <c r="H1147" i="2"/>
  <c r="F592" i="2"/>
  <c r="H593" i="2"/>
  <c r="G593" i="2"/>
  <c r="G482" i="2"/>
  <c r="H482" i="2"/>
  <c r="H621" i="2"/>
  <c r="G621" i="2"/>
  <c r="F600" i="2"/>
  <c r="H601" i="2"/>
  <c r="G601" i="2"/>
  <c r="F804" i="2"/>
  <c r="H805" i="2"/>
  <c r="G805" i="2"/>
  <c r="H502" i="2"/>
  <c r="G502" i="2"/>
  <c r="F744" i="2"/>
  <c r="H745" i="2"/>
  <c r="G745" i="2"/>
  <c r="F226" i="2"/>
  <c r="H227" i="2"/>
  <c r="G227" i="2"/>
  <c r="H854" i="2"/>
  <c r="G854" i="2"/>
  <c r="F138" i="2"/>
  <c r="H139" i="2"/>
  <c r="G139" i="2"/>
  <c r="F74" i="2"/>
  <c r="G75" i="2"/>
  <c r="H75" i="2"/>
  <c r="H375" i="2"/>
  <c r="G375" i="2"/>
  <c r="F374" i="2"/>
  <c r="G825" i="2"/>
  <c r="H825" i="2"/>
  <c r="F783" i="2"/>
  <c r="G784" i="2"/>
  <c r="H784" i="2"/>
  <c r="G627" i="2"/>
  <c r="H627" i="2"/>
  <c r="F195" i="2"/>
  <c r="H196" i="2"/>
  <c r="G196" i="2"/>
  <c r="H985" i="2"/>
  <c r="G985" i="2"/>
  <c r="F357" i="2"/>
  <c r="H362" i="2"/>
  <c r="G362" i="2"/>
  <c r="H381" i="2"/>
  <c r="G381" i="2"/>
  <c r="H1199" i="2"/>
  <c r="G1199" i="2"/>
  <c r="G336" i="2"/>
  <c r="F468" i="2"/>
  <c r="H468" i="2" s="1"/>
  <c r="H469" i="2"/>
  <c r="F21" i="2"/>
  <c r="H38" i="2"/>
  <c r="G38" i="2"/>
  <c r="G544" i="2"/>
  <c r="H544" i="2"/>
  <c r="F836" i="2"/>
  <c r="H844" i="2"/>
  <c r="G844" i="2"/>
  <c r="F915" i="2"/>
  <c r="H916" i="2"/>
  <c r="G916" i="2"/>
  <c r="G463" i="2"/>
  <c r="H463" i="2"/>
  <c r="F462" i="2"/>
  <c r="G522" i="2"/>
  <c r="H522" i="2"/>
  <c r="F294" i="2"/>
  <c r="F293" i="2" s="1"/>
  <c r="H295" i="2"/>
  <c r="G295" i="2"/>
  <c r="F900" i="2"/>
  <c r="H901" i="2"/>
  <c r="G901" i="2"/>
  <c r="F728" i="2"/>
  <c r="H729" i="2"/>
  <c r="G729" i="2"/>
  <c r="F88" i="2"/>
  <c r="G89" i="2"/>
  <c r="H89" i="2"/>
  <c r="F15" i="2"/>
  <c r="H16" i="2"/>
  <c r="G16" i="2"/>
  <c r="G775" i="2"/>
  <c r="H775" i="2"/>
  <c r="H299" i="2"/>
  <c r="G299" i="2"/>
  <c r="F54" i="2"/>
  <c r="H55" i="2"/>
  <c r="G55" i="2"/>
  <c r="F761" i="2"/>
  <c r="H762" i="2"/>
  <c r="G762" i="2"/>
  <c r="H222" i="2"/>
  <c r="G222" i="2"/>
  <c r="H314" i="2"/>
  <c r="G314" i="2"/>
  <c r="F662" i="2"/>
  <c r="H663" i="2"/>
  <c r="G663" i="2"/>
  <c r="G1136" i="2"/>
  <c r="H1136" i="2"/>
  <c r="G707" i="2"/>
  <c r="H707" i="2"/>
  <c r="F706" i="2"/>
  <c r="F239" i="2"/>
  <c r="H240" i="2"/>
  <c r="G240" i="2"/>
  <c r="H796" i="2"/>
  <c r="G796" i="2"/>
  <c r="F213" i="2"/>
  <c r="H214" i="2"/>
  <c r="G214" i="2"/>
  <c r="F102" i="2"/>
  <c r="G103" i="2"/>
  <c r="H103" i="2"/>
  <c r="H257" i="2"/>
  <c r="G257" i="2"/>
  <c r="H266" i="2"/>
  <c r="G266" i="2"/>
  <c r="F543" i="2"/>
  <c r="E74" i="2"/>
  <c r="E1193" i="2"/>
  <c r="G1193" i="2" s="1"/>
  <c r="E1206" i="2"/>
  <c r="G1206" i="2" s="1"/>
  <c r="E1168" i="2"/>
  <c r="E1106" i="2"/>
  <c r="E1071" i="2"/>
  <c r="E102" i="2"/>
  <c r="E1244" i="2"/>
  <c r="G1244" i="2" s="1"/>
  <c r="E1211" i="2"/>
  <c r="G1211" i="2" s="1"/>
  <c r="E1153" i="2"/>
  <c r="G1153" i="2" s="1"/>
  <c r="E1158" i="2"/>
  <c r="E138" i="2"/>
  <c r="E1097" i="2"/>
  <c r="E1130" i="2"/>
  <c r="E1163" i="2"/>
  <c r="F620" i="2"/>
  <c r="F497" i="2"/>
  <c r="F446" i="2"/>
  <c r="F380" i="2"/>
  <c r="F385" i="2"/>
  <c r="G385" i="2" s="1"/>
  <c r="F221" i="2"/>
  <c r="F340" i="2"/>
  <c r="G340" i="2" s="1"/>
  <c r="F481" i="2"/>
  <c r="E340" i="2"/>
  <c r="E1043" i="2"/>
  <c r="E226" i="2"/>
  <c r="E195" i="2"/>
  <c r="E374" i="2"/>
  <c r="E373" i="2" s="1"/>
  <c r="E329" i="2" s="1"/>
  <c r="E480" i="2"/>
  <c r="E900" i="2"/>
  <c r="E276" i="2"/>
  <c r="E966" i="2"/>
  <c r="G966" i="2" s="1"/>
  <c r="E287" i="2"/>
  <c r="E1017" i="2"/>
  <c r="E941" i="2"/>
  <c r="E1232" i="2"/>
  <c r="E915" i="2"/>
  <c r="E451" i="2"/>
  <c r="E408" i="2" s="1"/>
  <c r="E1030" i="2"/>
  <c r="E1178" i="2"/>
  <c r="E15" i="2"/>
  <c r="E1237" i="2"/>
  <c r="E22" i="2"/>
  <c r="E21" i="2" s="1"/>
  <c r="E1198" i="2"/>
  <c r="F408" i="2" l="1"/>
  <c r="G446" i="2"/>
  <c r="G1071" i="2"/>
  <c r="H1071" i="2"/>
  <c r="E286" i="2"/>
  <c r="G287" i="2"/>
  <c r="G1043" i="2"/>
  <c r="H1043" i="2"/>
  <c r="G221" i="2"/>
  <c r="H221" i="2"/>
  <c r="F492" i="2"/>
  <c r="H497" i="2"/>
  <c r="G497" i="2"/>
  <c r="H1097" i="2"/>
  <c r="G1097" i="2"/>
  <c r="H1106" i="2"/>
  <c r="G1106" i="2"/>
  <c r="H102" i="2"/>
  <c r="G102" i="2"/>
  <c r="H239" i="2"/>
  <c r="G239" i="2"/>
  <c r="H662" i="2"/>
  <c r="G662" i="2"/>
  <c r="G761" i="2"/>
  <c r="H761" i="2"/>
  <c r="H728" i="2"/>
  <c r="G728" i="2"/>
  <c r="F727" i="2"/>
  <c r="F356" i="2"/>
  <c r="H357" i="2"/>
  <c r="G357" i="2"/>
  <c r="G22" i="2"/>
  <c r="G124" i="2"/>
  <c r="H124" i="2"/>
  <c r="H451" i="2"/>
  <c r="H1178" i="2"/>
  <c r="G1178" i="2"/>
  <c r="H1232" i="2"/>
  <c r="G1232" i="2"/>
  <c r="H1168" i="2"/>
  <c r="G1168" i="2"/>
  <c r="H462" i="2"/>
  <c r="G462" i="2"/>
  <c r="G836" i="2"/>
  <c r="H836" i="2"/>
  <c r="H195" i="2"/>
  <c r="G195" i="2"/>
  <c r="G374" i="2"/>
  <c r="H374" i="2"/>
  <c r="G138" i="2"/>
  <c r="H138" i="2"/>
  <c r="H744" i="2"/>
  <c r="G744" i="2"/>
  <c r="F743" i="2"/>
  <c r="H600" i="2"/>
  <c r="G600" i="2"/>
  <c r="H22" i="2"/>
  <c r="G451" i="2"/>
  <c r="H1198" i="2"/>
  <c r="G1198" i="2"/>
  <c r="H620" i="2"/>
  <c r="G620" i="2"/>
  <c r="H543" i="2"/>
  <c r="G543" i="2"/>
  <c r="H706" i="2"/>
  <c r="G706" i="2"/>
  <c r="H88" i="2"/>
  <c r="G88" i="2"/>
  <c r="E1029" i="2"/>
  <c r="G1030" i="2"/>
  <c r="H1030" i="2"/>
  <c r="E930" i="2"/>
  <c r="H941" i="2"/>
  <c r="G941" i="2"/>
  <c r="H481" i="2"/>
  <c r="G481" i="2"/>
  <c r="G380" i="2"/>
  <c r="H380" i="2"/>
  <c r="G1163" i="2"/>
  <c r="H1163" i="2"/>
  <c r="H1158" i="2"/>
  <c r="G1158" i="2"/>
  <c r="F14" i="2"/>
  <c r="H15" i="2"/>
  <c r="G15" i="2"/>
  <c r="H294" i="2"/>
  <c r="G294" i="2"/>
  <c r="H915" i="2"/>
  <c r="G915" i="2"/>
  <c r="H21" i="2"/>
  <c r="G21" i="2"/>
  <c r="H783" i="2"/>
  <c r="G783" i="2"/>
  <c r="H74" i="2"/>
  <c r="G74" i="2"/>
  <c r="H226" i="2"/>
  <c r="G226" i="2"/>
  <c r="H804" i="2"/>
  <c r="G804" i="2"/>
  <c r="H592" i="2"/>
  <c r="G592" i="2"/>
  <c r="G1237" i="2"/>
  <c r="H1237" i="2"/>
  <c r="E999" i="2"/>
  <c r="H1017" i="2"/>
  <c r="G1017" i="2"/>
  <c r="H1130" i="2"/>
  <c r="G1130" i="2"/>
  <c r="F212" i="2"/>
  <c r="H213" i="2"/>
  <c r="G213" i="2"/>
  <c r="F286" i="2"/>
  <c r="H293" i="2"/>
  <c r="G293" i="2"/>
  <c r="G54" i="2"/>
  <c r="H54" i="2"/>
  <c r="F53" i="2"/>
  <c r="G900" i="2"/>
  <c r="H900" i="2"/>
  <c r="H276" i="2"/>
  <c r="G276" i="2"/>
  <c r="E1141" i="2"/>
  <c r="E1042" i="2"/>
  <c r="E187" i="2"/>
  <c r="F537" i="2"/>
  <c r="F373" i="2"/>
  <c r="E53" i="2"/>
  <c r="E1243" i="2"/>
  <c r="G1243" i="2" s="1"/>
  <c r="E1205" i="2"/>
  <c r="F899" i="2"/>
  <c r="F480" i="2"/>
  <c r="E479" i="2"/>
  <c r="E14" i="2"/>
  <c r="E1231" i="2"/>
  <c r="E899" i="2"/>
  <c r="E835" i="2" s="1"/>
  <c r="F695" i="2"/>
  <c r="G1231" i="2" l="1"/>
  <c r="H1231" i="2"/>
  <c r="F329" i="2"/>
  <c r="H373" i="2"/>
  <c r="G373" i="2"/>
  <c r="E1204" i="2"/>
  <c r="G1204" i="2" s="1"/>
  <c r="G1205" i="2"/>
  <c r="G480" i="2"/>
  <c r="H480" i="2"/>
  <c r="G1042" i="2"/>
  <c r="H1042" i="2"/>
  <c r="H14" i="2"/>
  <c r="G14" i="2"/>
  <c r="G492" i="2"/>
  <c r="H492" i="2"/>
  <c r="F835" i="2"/>
  <c r="H899" i="2"/>
  <c r="G899" i="2"/>
  <c r="H743" i="2"/>
  <c r="G743" i="2"/>
  <c r="G537" i="2"/>
  <c r="H537" i="2"/>
  <c r="H53" i="2"/>
  <c r="G53" i="2"/>
  <c r="F211" i="2"/>
  <c r="H212" i="2"/>
  <c r="G212" i="2"/>
  <c r="G1029" i="2"/>
  <c r="H1029" i="2"/>
  <c r="H356" i="2"/>
  <c r="G356" i="2"/>
  <c r="E1129" i="2"/>
  <c r="H1141" i="2"/>
  <c r="G1141" i="2"/>
  <c r="H695" i="2"/>
  <c r="G695" i="2"/>
  <c r="H286" i="2"/>
  <c r="G286" i="2"/>
  <c r="H999" i="2"/>
  <c r="G999" i="2"/>
  <c r="H930" i="2"/>
  <c r="G930" i="2"/>
  <c r="H727" i="2"/>
  <c r="G727" i="2"/>
  <c r="F407" i="2"/>
  <c r="G408" i="2"/>
  <c r="H408" i="2"/>
  <c r="H835" i="2"/>
  <c r="G835" i="2"/>
  <c r="E13" i="2"/>
  <c r="F479" i="2"/>
  <c r="E1230" i="2"/>
  <c r="E407" i="2"/>
  <c r="F694" i="2"/>
  <c r="E929" i="2"/>
  <c r="F687" i="2" l="1"/>
  <c r="G687" i="2" s="1"/>
  <c r="G694" i="2"/>
  <c r="H694" i="2"/>
  <c r="H1230" i="2"/>
  <c r="G1230" i="2"/>
  <c r="G1129" i="2"/>
  <c r="H1129" i="2"/>
  <c r="H479" i="2"/>
  <c r="G479" i="2"/>
  <c r="H329" i="2"/>
  <c r="G329" i="2"/>
  <c r="G929" i="2"/>
  <c r="H929" i="2"/>
  <c r="H407" i="2"/>
  <c r="G407" i="2"/>
  <c r="H211" i="2"/>
  <c r="G211" i="2"/>
  <c r="F187" i="2"/>
  <c r="E11" i="2"/>
  <c r="F13" i="2" l="1"/>
  <c r="H187" i="2"/>
  <c r="G187" i="2"/>
  <c r="F491" i="2"/>
  <c r="F11" i="2" l="1"/>
  <c r="H491" i="2"/>
  <c r="G491" i="2"/>
  <c r="H13" i="2"/>
  <c r="G13" i="2"/>
  <c r="H11" i="2" l="1"/>
  <c r="G11" i="2"/>
  <c r="N11" i="6" l="1"/>
  <c r="M11" i="6"/>
  <c r="M13" i="6"/>
  <c r="N13" i="6"/>
</calcChain>
</file>

<file path=xl/sharedStrings.xml><?xml version="1.0" encoding="utf-8"?>
<sst xmlns="http://schemas.openxmlformats.org/spreadsheetml/2006/main" count="3743" uniqueCount="1570">
  <si>
    <t>Исполнено</t>
  </si>
  <si>
    <t xml:space="preserve">                                                            2. Расходы бюджета</t>
  </si>
  <si>
    <t>Расходы бюджета - ИТОГО</t>
  </si>
  <si>
    <t>Утвержденные бюджетные назначения</t>
  </si>
  <si>
    <t>Наименование показателя</t>
  </si>
  <si>
    <t>-</t>
  </si>
  <si>
    <t xml:space="preserve">  ОБЩЕГОСУДАРСТВЕННЫЕ ВОПРОСЫ</t>
  </si>
  <si>
    <t xml:space="preserve"> 000 0100 0000000 000 000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</si>
  <si>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</si>
  <si>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000 0102 0000000 000 000</t>
  </si>
  <si>
    <t xml:space="preserve">  Глава муниципального образования</t>
  </si>
  <si>
    <t xml:space="preserve"> 000 0102 0020300 000 000</t>
  </si>
  <si>
    <t xml:space="preserve"> 000 0102 0020300 500 000</t>
  </si>
  <si>
    <t xml:space="preserve">  Расходы</t>
  </si>
  <si>
    <t xml:space="preserve"> 000 0102 0020300 500 200</t>
  </si>
  <si>
    <t xml:space="preserve">  Оплата труда и начисления на выплаты по оплате труда</t>
  </si>
  <si>
    <t xml:space="preserve"> 000 0102 0020300 500 210</t>
  </si>
  <si>
    <t xml:space="preserve">  Заработная плата</t>
  </si>
  <si>
    <t xml:space="preserve"> 000 0102 0020300 500 211</t>
  </si>
  <si>
    <t xml:space="preserve">  Начисления на выплаты по оплате труда</t>
  </si>
  <si>
    <t xml:space="preserve"> 000 0102 0020300 500 213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</si>
  <si>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</si>
  <si>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000 0103 0000000 000 000</t>
  </si>
  <si>
    <t xml:space="preserve">  Центральный аппарат</t>
  </si>
  <si>
    <t xml:space="preserve"> 000 0103 0020400 000 000</t>
  </si>
  <si>
    <t xml:space="preserve"> 000 0103 0020400 500 000</t>
  </si>
  <si>
    <t xml:space="preserve"> 000 0103 0020400 500 200</t>
  </si>
  <si>
    <t xml:space="preserve"> 000 0103 0020400 500 210</t>
  </si>
  <si>
    <t xml:space="preserve"> 000 0103 0020400 500 211</t>
  </si>
  <si>
    <t xml:space="preserve">  Прочие выплаты</t>
  </si>
  <si>
    <t xml:space="preserve"> 000 0103 0020400 500 212</t>
  </si>
  <si>
    <t xml:space="preserve"> 000 0103 0020400 500 213</t>
  </si>
  <si>
    <t xml:space="preserve">  Оплата работ, услуг</t>
  </si>
  <si>
    <t xml:space="preserve"> 000 0103 0020400 500 220</t>
  </si>
  <si>
    <t xml:space="preserve">  Услуги связи</t>
  </si>
  <si>
    <t xml:space="preserve"> 000 0103 0020400 500 221</t>
  </si>
  <si>
    <t xml:space="preserve">  Транспортные услуги</t>
  </si>
  <si>
    <t xml:space="preserve"> 000 0103 0020400 500 222</t>
  </si>
  <si>
    <t xml:space="preserve">  Работы, услуги по содержанию имущества</t>
  </si>
  <si>
    <t xml:space="preserve"> 000 0103 0020400 500 225</t>
  </si>
  <si>
    <t xml:space="preserve">  Прочие работы, услуги</t>
  </si>
  <si>
    <t xml:space="preserve"> 000 0103 0020400 500 226</t>
  </si>
  <si>
    <t xml:space="preserve">  Прочие расходы</t>
  </si>
  <si>
    <t xml:space="preserve"> 000 0103 0020400 500 290</t>
  </si>
  <si>
    <t xml:space="preserve">  Поступление нефинансовых активов</t>
  </si>
  <si>
    <t xml:space="preserve"> 000 0103 0020400 500 300</t>
  </si>
  <si>
    <t xml:space="preserve">  Увеличение стоимости материальных запасов</t>
  </si>
  <si>
    <t xml:space="preserve"> 000 0103 0020400 500 340</t>
  </si>
  <si>
    <t xml:space="preserve">  Председатель представит. органа муниципального образования</t>
  </si>
  <si>
    <t xml:space="preserve"> 000 0103 0021100 000 000</t>
  </si>
  <si>
    <t xml:space="preserve"> 000 0103 0021100 500 000</t>
  </si>
  <si>
    <t xml:space="preserve"> 000 0103 0021100 500 200</t>
  </si>
  <si>
    <t xml:space="preserve"> 000 0103 0021100 500 210</t>
  </si>
  <si>
    <t xml:space="preserve"> 000 0103 0021100 500 211</t>
  </si>
  <si>
    <t xml:space="preserve"> 000 0103 0021100 500 213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</si>
  <si>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</si>
  <si>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000 0104 0000000 000 000</t>
  </si>
  <si>
    <t xml:space="preserve"> 000 0104 0020400 000 000</t>
  </si>
  <si>
    <t xml:space="preserve"> 000 0104 0020400 500 000</t>
  </si>
  <si>
    <t xml:space="preserve"> 000 0104 0020400 500 200</t>
  </si>
  <si>
    <t xml:space="preserve"> 000 0104 0020400 500 210</t>
  </si>
  <si>
    <t xml:space="preserve"> 000 0104 0020400 500 211</t>
  </si>
  <si>
    <t xml:space="preserve"> 000 0104 0020400 500 212</t>
  </si>
  <si>
    <t xml:space="preserve"> 000 0104 0020400 500 213</t>
  </si>
  <si>
    <t xml:space="preserve"> 000 0104 0020400 500 220</t>
  </si>
  <si>
    <t xml:space="preserve"> 000 0104 0020400 500 221</t>
  </si>
  <si>
    <t xml:space="preserve"> 000 0104 0020400 500 222</t>
  </si>
  <si>
    <t xml:space="preserve">  Коммунальные услуги</t>
  </si>
  <si>
    <t xml:space="preserve"> 000 0104 0020400 500 223</t>
  </si>
  <si>
    <t xml:space="preserve">  Арендная плата за пользование имуществом</t>
  </si>
  <si>
    <t xml:space="preserve"> 000 0104 0020400 500 224</t>
  </si>
  <si>
    <t xml:space="preserve"> 000 0104 0020400 500 225</t>
  </si>
  <si>
    <t xml:space="preserve"> 000 0104 0020400 500 226</t>
  </si>
  <si>
    <t xml:space="preserve">  Социальное обеспечение</t>
  </si>
  <si>
    <t xml:space="preserve"> 000 0104 0020400 500 260</t>
  </si>
  <si>
    <t xml:space="preserve">  Пособия по социальной помощи населению</t>
  </si>
  <si>
    <t xml:space="preserve"> 000 0104 0020400 500 262</t>
  </si>
  <si>
    <t xml:space="preserve"> 000 0104 0020400 500 290</t>
  </si>
  <si>
    <t xml:space="preserve"> 000 0104 0020400 500 300</t>
  </si>
  <si>
    <t xml:space="preserve">  Увеличение стоимости основных средств</t>
  </si>
  <si>
    <t xml:space="preserve"> 000 0104 0020400 500 310</t>
  </si>
  <si>
    <t xml:space="preserve"> 000 0104 0020400 500 340</t>
  </si>
  <si>
    <t xml:space="preserve">  Закон Хабаровского края от 19 января 2005 г. № 248 "О наделении органов местного самоуправления государственными полномочиями Хабаровского края по образованию и организации деятельности комиссий по делам несовершеннолетних и защите их прав"</t>
  </si>
  <si>
    <t xml:space="preserve"> 000 0104 5210249 000 000</t>
  </si>
  <si>
    <t xml:space="preserve"> 000 0104 5210249 500 000</t>
  </si>
  <si>
    <t xml:space="preserve"> 000 0104 5210249 500 200</t>
  </si>
  <si>
    <t xml:space="preserve"> 000 0104 5210249 500 210</t>
  </si>
  <si>
    <t xml:space="preserve"> 000 0104 5210249 500 211</t>
  </si>
  <si>
    <t xml:space="preserve"> 000 0104 5210249 500 212</t>
  </si>
  <si>
    <t xml:space="preserve"> 000 0104 5210249 500 213</t>
  </si>
  <si>
    <t xml:space="preserve"> 000 0104 5210249 500 220</t>
  </si>
  <si>
    <t xml:space="preserve"> 000 0104 5210249 500 221</t>
  </si>
  <si>
    <t xml:space="preserve"> 000 0104 5210249 500 222</t>
  </si>
  <si>
    <t xml:space="preserve"> 000 0104 5210249 500 226</t>
  </si>
  <si>
    <t xml:space="preserve"> 000 0104 5210249 500 300</t>
  </si>
  <si>
    <t xml:space="preserve"> 000 0104 5210249 500 310</t>
  </si>
  <si>
    <t xml:space="preserve"> 000 0104 5210249 500 340</t>
  </si>
  <si>
    <t xml:space="preserve">  Закон Хабаровского края от 26 октября 2005 г. № 306 "О наделении органов местного самоуправления Хабаровского края государственными полномочиями Хабаровского края по регистрации и учету граждан, имеющих право на получение социальных выплат для приобр</t>
  </si>
  <si>
    <t xml:space="preserve"> 000 0104 5210254 000 000</t>
  </si>
  <si>
    <t xml:space="preserve"> 000 0104 5210254 500 000</t>
  </si>
  <si>
    <t xml:space="preserve"> 000 0104 5210254 500 200</t>
  </si>
  <si>
    <t xml:space="preserve"> 000 0104 5210254 500 210</t>
  </si>
  <si>
    <t xml:space="preserve"> 000 0104 5210254 500 211</t>
  </si>
  <si>
    <t xml:space="preserve"> 000 0104 5210254 500 212</t>
  </si>
  <si>
    <t xml:space="preserve"> 000 0104 5210254 500 213</t>
  </si>
  <si>
    <t xml:space="preserve"> 000 0104 5210254 500 220</t>
  </si>
  <si>
    <t xml:space="preserve"> 000 0104 5210254 500 221</t>
  </si>
  <si>
    <t xml:space="preserve"> 000 0104 5210254 500 222</t>
  </si>
  <si>
    <t xml:space="preserve"> 000 0104 5210254 500 226</t>
  </si>
  <si>
    <t xml:space="preserve"> 000 0104 5210254 500 300</t>
  </si>
  <si>
    <t xml:space="preserve"> 000 0104 5210254 500 310</t>
  </si>
  <si>
    <t xml:space="preserve"> 000 0104 5210254 500 340</t>
  </si>
  <si>
    <t xml:space="preserve">  Закон Хабаровского края от 25 ноября 2009 г. № 276 "О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труда"</t>
  </si>
  <si>
    <t xml:space="preserve"> 000 0104 5210277 000 000</t>
  </si>
  <si>
    <t xml:space="preserve"> 000 0104 5210277 500 000</t>
  </si>
  <si>
    <t xml:space="preserve"> 000 0104 5210277 500 200</t>
  </si>
  <si>
    <t xml:space="preserve"> 000 0104 5210277 500 210</t>
  </si>
  <si>
    <t xml:space="preserve"> 000 0104 5210277 500 211</t>
  </si>
  <si>
    <t xml:space="preserve"> 000 0104 5210277 500 212</t>
  </si>
  <si>
    <t xml:space="preserve"> 000 0104 5210277 500 213</t>
  </si>
  <si>
    <t xml:space="preserve"> 000 0104 5210277 500 220</t>
  </si>
  <si>
    <t xml:space="preserve"> 000 0104 5210277 500 221</t>
  </si>
  <si>
    <t xml:space="preserve"> 000 0104 5210277 500 222</t>
  </si>
  <si>
    <t xml:space="preserve"> 000 0104 5210277 500 226</t>
  </si>
  <si>
    <t xml:space="preserve"> 000 0104 5210277 500 300</t>
  </si>
  <si>
    <t xml:space="preserve"> 000 0104 5210277 500 310</t>
  </si>
  <si>
    <t xml:space="preserve"> 000 0104 5210277 500 340</t>
  </si>
  <si>
    <t xml:space="preserve">  Закон Хабаровского края от 24 ноября 2010 г. № 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</si>
  <si>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 xml:space="preserve"> 000 0104 5210292 000 000</t>
  </si>
  <si>
    <t xml:space="preserve"> 000 0104 5210292 500 000</t>
  </si>
  <si>
    <t xml:space="preserve"> 000 0104 5210292 500 200</t>
  </si>
  <si>
    <t xml:space="preserve"> 000 0104 5210292 500 210</t>
  </si>
  <si>
    <t xml:space="preserve"> 000 0104 5210292 500 211</t>
  </si>
  <si>
    <t xml:space="preserve"> 000 0104 5210292 500 212</t>
  </si>
  <si>
    <t xml:space="preserve"> 000 0104 5210292 500 213</t>
  </si>
  <si>
    <t xml:space="preserve"> 000 0104 5210292 500 220</t>
  </si>
  <si>
    <t xml:space="preserve"> 000 0104 5210292 500 221</t>
  </si>
  <si>
    <t xml:space="preserve"> 000 0104 5210292 500 222</t>
  </si>
  <si>
    <t xml:space="preserve"> 000 0104 5210292 500 226</t>
  </si>
  <si>
    <t xml:space="preserve"> 000 0104 5210292 500 300</t>
  </si>
  <si>
    <t xml:space="preserve"> 000 0104 5210292 500 340</t>
  </si>
  <si>
    <t xml:space="preserve"> 000 0104 5210600 000 000</t>
  </si>
  <si>
    <t xml:space="preserve">  Иные межбюджетные трансферты</t>
  </si>
  <si>
    <t xml:space="preserve">  Безвозмездные перечисления бюджетам</t>
  </si>
  <si>
    <t xml:space="preserve">  Перечисления другим бюджетам бюджетной системы Российской Федерации</t>
  </si>
  <si>
    <t xml:space="preserve"> 000 0104 5210600 500 000</t>
  </si>
  <si>
    <t xml:space="preserve"> 000 0104 5210600 500 200</t>
  </si>
  <si>
    <t xml:space="preserve"> 000 0104 5210600 500 210</t>
  </si>
  <si>
    <t xml:space="preserve"> 000 0104 5210600 500 211</t>
  </si>
  <si>
    <t xml:space="preserve"> 000 0104 5210600 500 212</t>
  </si>
  <si>
    <t xml:space="preserve"> 000 0104 5210600 500 213</t>
  </si>
  <si>
    <t xml:space="preserve"> 000 0104 5210600 500 220</t>
  </si>
  <si>
    <t xml:space="preserve"> 000 0104 5210600 500 221</t>
  </si>
  <si>
    <t xml:space="preserve"> 000 0104 5210600 500 222</t>
  </si>
  <si>
    <t xml:space="preserve"> 000 0104 5210600 500 225</t>
  </si>
  <si>
    <t xml:space="preserve"> 000 0104 5210600 500 226</t>
  </si>
  <si>
    <t xml:space="preserve"> 000 0104 5210600 500 300</t>
  </si>
  <si>
    <t xml:space="preserve"> 000 0104 5210600 500 340</t>
  </si>
  <si>
    <t xml:space="preserve">  Обеспечение проведения выборов и референдумов</t>
  </si>
  <si>
    <t xml:space="preserve"> 000 0107 0000000 000 000</t>
  </si>
  <si>
    <t xml:space="preserve"> 000 0107 0200003 500 000</t>
  </si>
  <si>
    <t xml:space="preserve"> 000 0107 0200003 500 200</t>
  </si>
  <si>
    <t xml:space="preserve"> 000 0107 0200003 500 290</t>
  </si>
  <si>
    <t xml:space="preserve">  Резервные фонды органов местных  администраций</t>
  </si>
  <si>
    <t xml:space="preserve"> 000 0107 0700500 000 000</t>
  </si>
  <si>
    <t xml:space="preserve"> 000 0107 0700500 500 000</t>
  </si>
  <si>
    <t xml:space="preserve"> 000 0107 0700500 500 200</t>
  </si>
  <si>
    <t xml:space="preserve"> 000 0107 0700500 500 290</t>
  </si>
  <si>
    <t xml:space="preserve">  Другие общегосударственные вопросы</t>
  </si>
  <si>
    <t xml:space="preserve"> 000 0113 0000000 000 000</t>
  </si>
  <si>
    <t xml:space="preserve">  Осуществление полномочий по подготовке проведения статистических переписей</t>
  </si>
  <si>
    <t xml:space="preserve"> 000 0113 0014300 000 000</t>
  </si>
  <si>
    <t xml:space="preserve"> 000 0113 0014300 500 000</t>
  </si>
  <si>
    <t xml:space="preserve"> 000 0113 0014300 500 200</t>
  </si>
  <si>
    <t xml:space="preserve"> 000 0113 0014300 500 220</t>
  </si>
  <si>
    <t xml:space="preserve"> 000 0113 0014300 500 222</t>
  </si>
  <si>
    <t xml:space="preserve"> 000 0113 0014300 500 224</t>
  </si>
  <si>
    <t xml:space="preserve"> 000 0113 0014300 500 225</t>
  </si>
  <si>
    <t xml:space="preserve"> 000 0113 0020400 000 000</t>
  </si>
  <si>
    <t xml:space="preserve"> 000 0113 0020400 500 000</t>
  </si>
  <si>
    <t xml:space="preserve"> 000 0113 0020400 500 200</t>
  </si>
  <si>
    <t xml:space="preserve"> 000 0113 0020400 500 210</t>
  </si>
  <si>
    <t xml:space="preserve"> 000 0113 0020400 500 211</t>
  </si>
  <si>
    <t xml:space="preserve"> 000 0113 0020400 500 212</t>
  </si>
  <si>
    <t xml:space="preserve"> 000 0113 0020400 500 213</t>
  </si>
  <si>
    <t xml:space="preserve"> 000 0113 0020400 500 220</t>
  </si>
  <si>
    <t xml:space="preserve"> 000 0113 0020400 500 221</t>
  </si>
  <si>
    <t xml:space="preserve"> 000 0113 0020400 500 222</t>
  </si>
  <si>
    <t xml:space="preserve"> 000 0113 0020400 500 225</t>
  </si>
  <si>
    <t xml:space="preserve"> 000 0113 0020400 500 226</t>
  </si>
  <si>
    <t xml:space="preserve"> 000 0113 0020400 500 290</t>
  </si>
  <si>
    <t xml:space="preserve"> 000 0113 0020400 500 300</t>
  </si>
  <si>
    <t xml:space="preserve"> 000 0113 0020400 500 310</t>
  </si>
  <si>
    <t xml:space="preserve"> 000 0113 0020400 500 340</t>
  </si>
  <si>
    <t xml:space="preserve"> 000 0113 0700500 000 000</t>
  </si>
  <si>
    <t xml:space="preserve"> 000 0113 0700500 013 000</t>
  </si>
  <si>
    <t xml:space="preserve"> 000 0113 0700500 013 200</t>
  </si>
  <si>
    <t xml:space="preserve"> 000 0113 0700500 013 290</t>
  </si>
  <si>
    <t xml:space="preserve"> 000 0113 0700500 500 000</t>
  </si>
  <si>
    <t xml:space="preserve"> 000 0113 0700500 500 200</t>
  </si>
  <si>
    <t xml:space="preserve"> 000 0113 0700500 500 290</t>
  </si>
  <si>
    <t xml:space="preserve"> 000 0113 0700500 500 300</t>
  </si>
  <si>
    <t xml:space="preserve"> 000 0113 0700500 500 310</t>
  </si>
  <si>
    <t xml:space="preserve"> 000 0113 0700500 500 340</t>
  </si>
  <si>
    <t xml:space="preserve">  Оценка недвижимости, признание прав и регулирование отношений по государственной и муниципальной собственности</t>
  </si>
  <si>
    <t xml:space="preserve"> 000 0113 0900200 000 000</t>
  </si>
  <si>
    <t xml:space="preserve"> 000 0113 0900200 500 000</t>
  </si>
  <si>
    <t xml:space="preserve"> 000 0113 0900200 500 200</t>
  </si>
  <si>
    <t xml:space="preserve"> 000 0113 0900200 500 220</t>
  </si>
  <si>
    <t xml:space="preserve"> 000 0113 0900200 500 226</t>
  </si>
  <si>
    <t xml:space="preserve">  Выполнение других обязательств государства</t>
  </si>
  <si>
    <t xml:space="preserve"> 000 0113 0920300 000 000</t>
  </si>
  <si>
    <t xml:space="preserve"> 000 0113 0920300 500 000</t>
  </si>
  <si>
    <t xml:space="preserve"> 000 0113 0920300 500 200</t>
  </si>
  <si>
    <t xml:space="preserve"> 000 0113 0920300 500 210</t>
  </si>
  <si>
    <t xml:space="preserve"> 000 0113 0920300 500 212</t>
  </si>
  <si>
    <t xml:space="preserve"> 000 0113 0920300 500 220</t>
  </si>
  <si>
    <t xml:space="preserve"> 000 0113 0920300 500 222</t>
  </si>
  <si>
    <t xml:space="preserve"> 000 0113 0920300 500 225</t>
  </si>
  <si>
    <t xml:space="preserve"> 000 0113 0920300 500 226</t>
  </si>
  <si>
    <t xml:space="preserve"> 000 0113 0920300 500 290</t>
  </si>
  <si>
    <t xml:space="preserve"> 000 0113 0920300 500 300</t>
  </si>
  <si>
    <t xml:space="preserve"> 000 0113 0920300 500 310</t>
  </si>
  <si>
    <t xml:space="preserve"> 000 0113 0920300 500 340</t>
  </si>
  <si>
    <t xml:space="preserve">  Обеспечение деятельности подведомственных учреждений</t>
  </si>
  <si>
    <t xml:space="preserve"> 000 0113 0939900 000 000</t>
  </si>
  <si>
    <t xml:space="preserve">  Выполнение функций бюджетными учреждениями</t>
  </si>
  <si>
    <t xml:space="preserve"> 000 0113 0939900 001 000</t>
  </si>
  <si>
    <t xml:space="preserve"> 000 0113 0939900 001 200</t>
  </si>
  <si>
    <t xml:space="preserve"> 000 0113 0939900 001 210</t>
  </si>
  <si>
    <t xml:space="preserve"> 000 0113 0939900 001 211</t>
  </si>
  <si>
    <t xml:space="preserve"> 000 0113 0939900 001 212</t>
  </si>
  <si>
    <t xml:space="preserve"> 000 0113 0939900 001 213</t>
  </si>
  <si>
    <t xml:space="preserve"> 000 0113 0939900 001 220</t>
  </si>
  <si>
    <t xml:space="preserve"> 000 0113 0939900 001 221</t>
  </si>
  <si>
    <t xml:space="preserve"> 000 0113 0939900 001 222</t>
  </si>
  <si>
    <t xml:space="preserve"> 000 0113 0939900 001 223</t>
  </si>
  <si>
    <t xml:space="preserve"> 000 0113 0939900 001 225</t>
  </si>
  <si>
    <t xml:space="preserve"> 000 0113 0939900 001 226</t>
  </si>
  <si>
    <t xml:space="preserve"> 000 0113 0939900 001 290</t>
  </si>
  <si>
    <t xml:space="preserve"> 000 0113 0939900 001 300</t>
  </si>
  <si>
    <t xml:space="preserve"> 000 0113 0939900 001 310</t>
  </si>
  <si>
    <t xml:space="preserve"> 000 0113 0939900 001 340</t>
  </si>
  <si>
    <t xml:space="preserve">  Закон Хабаровского края от 31 октября 2007 г. № 150 "О наделении органов местного самоуправления Хабаровского края государственными полномочиями Хабаровского края по возмещению организациям убытков, связанных с применением регулируемых тарифов (цен)</t>
  </si>
  <si>
    <t xml:space="preserve"> 000 0113 5210262 000 000</t>
  </si>
  <si>
    <t xml:space="preserve"> 000 0113 5210262 500 000</t>
  </si>
  <si>
    <t xml:space="preserve"> 000 0113 5210262 500 200</t>
  </si>
  <si>
    <t xml:space="preserve"> 000 0113 5210262 500 210</t>
  </si>
  <si>
    <t xml:space="preserve"> 000 0113 5210262 500 211</t>
  </si>
  <si>
    <t xml:space="preserve"> 000 0113 5210262 500 213</t>
  </si>
  <si>
    <t xml:space="preserve"> 000 0113 5210262 500 220</t>
  </si>
  <si>
    <t xml:space="preserve"> 000 0113 5210262 500 221</t>
  </si>
  <si>
    <t xml:space="preserve"> 000 0113 5210262 500 300</t>
  </si>
  <si>
    <t xml:space="preserve"> 000 0113 5210262 500 340</t>
  </si>
  <si>
    <t xml:space="preserve">  Закон Хабаровского края от 31 октября 2007 г. № 143 "О наделении органов местного самоуправления Хабаровского края государственными полномочиями Хабаровского края по возмещению организациям убытков, связанных с применением регулируемых тарифов на эле</t>
  </si>
  <si>
    <t xml:space="preserve"> 000 0113 5210263 000 000</t>
  </si>
  <si>
    <t xml:space="preserve"> 000 0113 5210263 500 000</t>
  </si>
  <si>
    <t xml:space="preserve"> 000 0113 5210263 500 200</t>
  </si>
  <si>
    <t xml:space="preserve"> 000 0113 5210263 500 210</t>
  </si>
  <si>
    <t xml:space="preserve"> 000 0113 5210263 500 211</t>
  </si>
  <si>
    <t xml:space="preserve"> 000 0113 5210263 500 213</t>
  </si>
  <si>
    <t xml:space="preserve"> 000 0113 5210263 500 220</t>
  </si>
  <si>
    <t xml:space="preserve"> 000 0113 5210263 500 221</t>
  </si>
  <si>
    <t xml:space="preserve"> 000 0113 5210263 500 300</t>
  </si>
  <si>
    <t xml:space="preserve"> 000 0113 5210263 500 340</t>
  </si>
  <si>
    <t xml:space="preserve"> 000 0113 5210264 000 000</t>
  </si>
  <si>
    <t xml:space="preserve"> 000 0113 5210264 500 000</t>
  </si>
  <si>
    <t xml:space="preserve"> 000 0113 5210264 500 200</t>
  </si>
  <si>
    <t xml:space="preserve"> 000 0113 5210264 500 210</t>
  </si>
  <si>
    <t xml:space="preserve"> 000 0113 5210264 500 211</t>
  </si>
  <si>
    <t xml:space="preserve"> 000 0113 5210264 500 213</t>
  </si>
  <si>
    <t xml:space="preserve"> 000 0113 5210264 500 220</t>
  </si>
  <si>
    <t xml:space="preserve"> 000 0113 5210264 500 221</t>
  </si>
  <si>
    <t xml:space="preserve"> 000 0113 5210264 500 300</t>
  </si>
  <si>
    <t xml:space="preserve"> 000 0113 5210264 500 340</t>
  </si>
  <si>
    <t xml:space="preserve">  НАЦИОНАЛЬНАЯ БЕЗОПАСНОСТЬ И ПРАВООХРАНИТЕЛЬНАЯ ДЕЯТЕЛЬНОСТЬ</t>
  </si>
  <si>
    <t xml:space="preserve"> 000 0300 0000000 000 000</t>
  </si>
  <si>
    <t xml:space="preserve">  Органы внутренних дел</t>
  </si>
  <si>
    <t xml:space="preserve"> 000 0302 0000000 000 000</t>
  </si>
  <si>
    <t xml:space="preserve"> 000 0302 0700500 000 000</t>
  </si>
  <si>
    <t xml:space="preserve"> 000 0302 0700500 500 000</t>
  </si>
  <si>
    <t xml:space="preserve"> 000 0302 0700500 500 200</t>
  </si>
  <si>
    <t xml:space="preserve"> 000 0302 0700500 500 220</t>
  </si>
  <si>
    <t xml:space="preserve"> 000 0302 0700500 500 225</t>
  </si>
  <si>
    <t xml:space="preserve">  Органы юстиции</t>
  </si>
  <si>
    <t xml:space="preserve"> 000 0304 0000000 000 000</t>
  </si>
  <si>
    <t xml:space="preserve">  Государственная регистрация актов гражданского состояния</t>
  </si>
  <si>
    <t xml:space="preserve"> 000 0304 0013800 000 000</t>
  </si>
  <si>
    <t xml:space="preserve">  Фонд компенсаций</t>
  </si>
  <si>
    <t xml:space="preserve"> 000 0304 0013800 009 000</t>
  </si>
  <si>
    <t xml:space="preserve"> 000 0304 0013800 009 200</t>
  </si>
  <si>
    <t xml:space="preserve"> 000 0304 0013800 009 250</t>
  </si>
  <si>
    <t xml:space="preserve"> 000 0304 0013800 009 251</t>
  </si>
  <si>
    <t xml:space="preserve"> 000 0304 0013800 500 000</t>
  </si>
  <si>
    <t xml:space="preserve"> 000 0304 0013800 500 200</t>
  </si>
  <si>
    <t xml:space="preserve"> 000 0304 0013800 500 210</t>
  </si>
  <si>
    <t xml:space="preserve"> 000 0304 0013800 500 211</t>
  </si>
  <si>
    <t xml:space="preserve"> 000 0304 0013800 500 212</t>
  </si>
  <si>
    <t xml:space="preserve"> 000 0304 0013800 500 213</t>
  </si>
  <si>
    <t xml:space="preserve"> 000 0304 0013800 500 220</t>
  </si>
  <si>
    <t xml:space="preserve"> 000 0304 0013800 500 221</t>
  </si>
  <si>
    <t xml:space="preserve"> 000 0304 0013800 500 222</t>
  </si>
  <si>
    <t xml:space="preserve"> 000 0304 0013800 500 223</t>
  </si>
  <si>
    <t xml:space="preserve"> 000 0304 0013800 500 225</t>
  </si>
  <si>
    <t xml:space="preserve"> 000 0304 0013800 500 226</t>
  </si>
  <si>
    <t xml:space="preserve"> 000 0304 0013800 500 300</t>
  </si>
  <si>
    <t xml:space="preserve"> 000 0304 0013800 500 310</t>
  </si>
  <si>
    <t xml:space="preserve"> 000 0304 0013800 500 340</t>
  </si>
  <si>
    <t xml:space="preserve"> 000 0304 0013801 000 000</t>
  </si>
  <si>
    <t xml:space="preserve"> 000 0304 0013801 500 000</t>
  </si>
  <si>
    <t xml:space="preserve"> 000 0304 0013801 500 200</t>
  </si>
  <si>
    <t xml:space="preserve"> 000 0304 0013801 500 210</t>
  </si>
  <si>
    <t xml:space="preserve"> 000 0304 0013801 500 211</t>
  </si>
  <si>
    <t xml:space="preserve"> 000 0304 0013801 500 213</t>
  </si>
  <si>
    <t xml:space="preserve"> 000 0309 2190100 500 226</t>
  </si>
  <si>
    <t xml:space="preserve">  НАЦИОНАЛЬНАЯ ЭКОНОМИКА</t>
  </si>
  <si>
    <t xml:space="preserve"> 000 0400 0000000 000 000</t>
  </si>
  <si>
    <t xml:space="preserve">  Общеэкономические вопросы</t>
  </si>
  <si>
    <t xml:space="preserve"> 000 0401 0000000 000 000</t>
  </si>
  <si>
    <t xml:space="preserve">  Реализация дополнительных мероприятий, направленных на снижение напряженности на рынке труда субъектов Российской Федерации</t>
  </si>
  <si>
    <t xml:space="preserve"> 000 0401 5100300 000 000</t>
  </si>
  <si>
    <t xml:space="preserve"> 000 0401 5100300 017 000</t>
  </si>
  <si>
    <t xml:space="preserve"> 000 0401 5100300 017 200</t>
  </si>
  <si>
    <t xml:space="preserve"> 000 0401 5100300 017 250</t>
  </si>
  <si>
    <t xml:space="preserve"> 000 0401 5100300 017 251</t>
  </si>
  <si>
    <t xml:space="preserve"> 000 0401 5100300 500 000</t>
  </si>
  <si>
    <t xml:space="preserve"> 000 0401 5100300 500 200</t>
  </si>
  <si>
    <t xml:space="preserve"> 000 0401 5100300 500 220</t>
  </si>
  <si>
    <t xml:space="preserve"> 000 0401 5100300 500 226</t>
  </si>
  <si>
    <t xml:space="preserve">  Топливно-энергетический комплекс</t>
  </si>
  <si>
    <t xml:space="preserve"> 000 0402 0000000 000 000</t>
  </si>
  <si>
    <t xml:space="preserve">  Долгосрочная целевая инвестиционная программа Хабаровского края на период до 2013 года в рамках реализации федеральных целевых программ</t>
  </si>
  <si>
    <t xml:space="preserve"> 000 0402 5222500 000 000</t>
  </si>
  <si>
    <t xml:space="preserve">  Уличное освещение</t>
  </si>
  <si>
    <t xml:space="preserve"> 000 0402 5222500 806 000</t>
  </si>
  <si>
    <t xml:space="preserve"> 000 0402 5222500 806 200</t>
  </si>
  <si>
    <t xml:space="preserve"> 000 0402 5222500 806 220</t>
  </si>
  <si>
    <t xml:space="preserve"> 000 0402 5222500 806 226</t>
  </si>
  <si>
    <t xml:space="preserve"> 000 0402 5222500 806 300</t>
  </si>
  <si>
    <t xml:space="preserve"> 000 0402 5222500 806 310</t>
  </si>
  <si>
    <t xml:space="preserve">  Субсидии юридическим лицам</t>
  </si>
  <si>
    <t xml:space="preserve">  Безвозмездные перечисления организациям</t>
  </si>
  <si>
    <t xml:space="preserve">  Безвозмездные перечисления организациям, за исключением государственных и муниципальных организаций</t>
  </si>
  <si>
    <t xml:space="preserve">  Дорожное хозяйство (дорожные фонды)</t>
  </si>
  <si>
    <t xml:space="preserve"> 000 0409 0000000 000 000</t>
  </si>
  <si>
    <t xml:space="preserve"> 000 0409 3150400 000 000</t>
  </si>
  <si>
    <t xml:space="preserve"> 000 0409 3150400 500 000</t>
  </si>
  <si>
    <t xml:space="preserve"> 000 0409 3150400 500 200</t>
  </si>
  <si>
    <t xml:space="preserve"> 000 0409 3150400 500 220</t>
  </si>
  <si>
    <t xml:space="preserve"> 000 0409 3150400 500 225</t>
  </si>
  <si>
    <t xml:space="preserve"> 000 0409 3150400 500 226</t>
  </si>
  <si>
    <t xml:space="preserve">  Другие вопросы в области национальной экономики</t>
  </si>
  <si>
    <t xml:space="preserve"> 000 0412 0000000 000 000</t>
  </si>
  <si>
    <t xml:space="preserve">  Мероприятия по землеустройству и землепользованию</t>
  </si>
  <si>
    <t xml:space="preserve"> 000 0412 3400300 000 000</t>
  </si>
  <si>
    <t xml:space="preserve"> 000 0412 3400300 500 000</t>
  </si>
  <si>
    <t xml:space="preserve"> 000 0412 3400300 500 200</t>
  </si>
  <si>
    <t xml:space="preserve"> 000 0412 3400300 500 220</t>
  </si>
  <si>
    <t xml:space="preserve"> 000 0412 3400300 500 226</t>
  </si>
  <si>
    <t xml:space="preserve"> 000 0412 3400300 500 290</t>
  </si>
  <si>
    <t xml:space="preserve">  Краевая целевая программа "Развитие и поддержка малого и среднего предпринимательства в Хабаровском крае на 2010 – 2012 годы"</t>
  </si>
  <si>
    <t xml:space="preserve"> 000 0412 5221500 000 000</t>
  </si>
  <si>
    <t xml:space="preserve"> 000 0412 5221500 006 000</t>
  </si>
  <si>
    <t xml:space="preserve"> 000 0412 5221500 006 200</t>
  </si>
  <si>
    <t xml:space="preserve"> 000 0412 5221500 006 240</t>
  </si>
  <si>
    <t xml:space="preserve"> 000 0412 5221500 006 242</t>
  </si>
  <si>
    <t xml:space="preserve"> 000 0412 7950102 000 000</t>
  </si>
  <si>
    <t xml:space="preserve"> 000 0412 7950102 006 000</t>
  </si>
  <si>
    <t xml:space="preserve"> 000 0412 7950102 006 200</t>
  </si>
  <si>
    <t xml:space="preserve"> 000 0412 7950102 006 240</t>
  </si>
  <si>
    <t xml:space="preserve"> 000 0412 7950102 006 242</t>
  </si>
  <si>
    <t xml:space="preserve">  ЖИЛИЩНО-КОММУНАЛЬНОЕ ХОЗЯЙСТВО</t>
  </si>
  <si>
    <t xml:space="preserve"> 000 0500 0000000 000 000</t>
  </si>
  <si>
    <t xml:space="preserve">  Бюджетные инвестиции в объекты капитального строительства собственности муниципальных образований</t>
  </si>
  <si>
    <t xml:space="preserve">  Бюджетные инвестиции</t>
  </si>
  <si>
    <t xml:space="preserve">  Коммунальное хозяйство</t>
  </si>
  <si>
    <t xml:space="preserve"> 000 0502 0000000 000 000</t>
  </si>
  <si>
    <t xml:space="preserve"> 000 0502 0921600 000 000</t>
  </si>
  <si>
    <t xml:space="preserve"> 000 0502 0921600 006 000</t>
  </si>
  <si>
    <t xml:space="preserve"> 000 0502 0921600 006 200</t>
  </si>
  <si>
    <t xml:space="preserve"> 000 0502 0921600 006 240</t>
  </si>
  <si>
    <t xml:space="preserve">  Безвозмездные перечисления государственным и муниципальным организациям</t>
  </si>
  <si>
    <t xml:space="preserve"> 000 0502 0921600 006 241</t>
  </si>
  <si>
    <t xml:space="preserve"> 000 0502 0921600 006 242</t>
  </si>
  <si>
    <t xml:space="preserve"> 000 0502 0921600 500 000</t>
  </si>
  <si>
    <t xml:space="preserve"> 000 0502 0921600 500 200</t>
  </si>
  <si>
    <t xml:space="preserve"> 000 0502 0921600 500 220</t>
  </si>
  <si>
    <t xml:space="preserve"> 000 0502 0921600 500 222</t>
  </si>
  <si>
    <t xml:space="preserve"> 000 0502 0921600 500 225</t>
  </si>
  <si>
    <t xml:space="preserve"> 000 0502 0921600 500 300</t>
  </si>
  <si>
    <t xml:space="preserve"> 000 0502 0921600 500 310</t>
  </si>
  <si>
    <t xml:space="preserve"> 000 0502 0921600 500 340</t>
  </si>
  <si>
    <t xml:space="preserve"> 000 0502 1020102 000 000</t>
  </si>
  <si>
    <t xml:space="preserve"> 000 0502 1020102 003 000</t>
  </si>
  <si>
    <t xml:space="preserve"> 000 0502 1020102 003 200</t>
  </si>
  <si>
    <t xml:space="preserve"> 000 0502 1020102 003 220</t>
  </si>
  <si>
    <t xml:space="preserve"> 000 0502 1020102 003 226</t>
  </si>
  <si>
    <t xml:space="preserve"> 000 0502 5210255 000 000</t>
  </si>
  <si>
    <t xml:space="preserve"> 000 0502 5210255 006 000</t>
  </si>
  <si>
    <t xml:space="preserve"> 000 0502 5210255 006 200</t>
  </si>
  <si>
    <t xml:space="preserve"> 000 0502 5210255 006 240</t>
  </si>
  <si>
    <t xml:space="preserve"> 000 0502 5210255 006 241</t>
  </si>
  <si>
    <t xml:space="preserve"> 000 0502 5210255 006 242</t>
  </si>
  <si>
    <t xml:space="preserve"> 000 0502 5210256 000 000</t>
  </si>
  <si>
    <t xml:space="preserve"> 000 0502 5210256 006 000</t>
  </si>
  <si>
    <t xml:space="preserve"> 000 0502 5210256 006 200</t>
  </si>
  <si>
    <t xml:space="preserve"> 000 0502 5210256 006 240</t>
  </si>
  <si>
    <t xml:space="preserve"> 000 0502 5210256 006 241</t>
  </si>
  <si>
    <t xml:space="preserve"> 000 0502 5210256 006 242</t>
  </si>
  <si>
    <t xml:space="preserve">  Строительство, модернизация, реконструкция и капитальный ремонт коммунальных объектов</t>
  </si>
  <si>
    <t xml:space="preserve"> 000 0502 5221898 000 000</t>
  </si>
  <si>
    <t xml:space="preserve"> 000 0502 5221898 500 000</t>
  </si>
  <si>
    <t xml:space="preserve"> 000 0502 5221898 500 300</t>
  </si>
  <si>
    <t xml:space="preserve"> 000 0502 5221898 500 310</t>
  </si>
  <si>
    <t xml:space="preserve">  ОХРАНА ОКРУЖАЮЩЕЙ СРЕДЫ</t>
  </si>
  <si>
    <t xml:space="preserve"> 000 0600 0000000 000 000</t>
  </si>
  <si>
    <t xml:space="preserve">  Охрана объектов растительного и животного мира и среды их обитания</t>
  </si>
  <si>
    <t xml:space="preserve"> 000 0603 0000000 000 000</t>
  </si>
  <si>
    <t xml:space="preserve">  Природоохранные мероприятия</t>
  </si>
  <si>
    <t xml:space="preserve"> 000 0603 4100100 000 000</t>
  </si>
  <si>
    <t xml:space="preserve"> 000 0603 4100100 001 000</t>
  </si>
  <si>
    <t xml:space="preserve"> 000 0603 4100100 001 200</t>
  </si>
  <si>
    <t xml:space="preserve"> 000 0603 4100100 001 220</t>
  </si>
  <si>
    <t xml:space="preserve"> 000 0603 4100100 001 222</t>
  </si>
  <si>
    <t xml:space="preserve"> 000 0603 4100100 001 300</t>
  </si>
  <si>
    <t xml:space="preserve"> 000 0603 4100100 001 340</t>
  </si>
  <si>
    <t xml:space="preserve"> 000 0603 4100100 500 000</t>
  </si>
  <si>
    <t xml:space="preserve"> 000 0603 4100100 500 200</t>
  </si>
  <si>
    <t xml:space="preserve"> 000 0603 4100100 500 290</t>
  </si>
  <si>
    <t xml:space="preserve">  ОБРАЗОВАНИЕ</t>
  </si>
  <si>
    <t xml:space="preserve"> 000 0700 0000000 000 000</t>
  </si>
  <si>
    <t xml:space="preserve">  Дошкольное образование</t>
  </si>
  <si>
    <t xml:space="preserve"> 000 0701 0000000 000 000</t>
  </si>
  <si>
    <t xml:space="preserve"> 000 0701 0700500 000 000</t>
  </si>
  <si>
    <t xml:space="preserve"> 000 0701 0700500 001 000</t>
  </si>
  <si>
    <t xml:space="preserve"> 000 0701 0700500 001 300</t>
  </si>
  <si>
    <t xml:space="preserve"> 000 0701 0700500 001 310</t>
  </si>
  <si>
    <t xml:space="preserve"> 000 0701 1020102 000 000</t>
  </si>
  <si>
    <t xml:space="preserve"> 000 0701 1020102 003 000</t>
  </si>
  <si>
    <t xml:space="preserve"> 000 0701 1020102 003 200</t>
  </si>
  <si>
    <t xml:space="preserve"> 000 0701 1020102 003 220</t>
  </si>
  <si>
    <t xml:space="preserve"> 000 0701 1020102 003 226</t>
  </si>
  <si>
    <t xml:space="preserve"> 000 0701 4209900 000 000</t>
  </si>
  <si>
    <t xml:space="preserve"> 000 0701 4209900 001 000</t>
  </si>
  <si>
    <t xml:space="preserve"> 000 0701 4209900 001 200</t>
  </si>
  <si>
    <t xml:space="preserve"> 000 0701 4209900 001 210</t>
  </si>
  <si>
    <t xml:space="preserve"> 000 0701 4209900 001 211</t>
  </si>
  <si>
    <t xml:space="preserve"> 000 0701 4209900 001 212</t>
  </si>
  <si>
    <t xml:space="preserve"> 000 0701 4209900 001 213</t>
  </si>
  <si>
    <t xml:space="preserve"> 000 0701 4209900 001 220</t>
  </si>
  <si>
    <t xml:space="preserve"> 000 0701 4209900 001 221</t>
  </si>
  <si>
    <t xml:space="preserve"> 000 0701 4209900 001 222</t>
  </si>
  <si>
    <t xml:space="preserve"> 000 0701 4209900 001 223</t>
  </si>
  <si>
    <t xml:space="preserve"> 000 0701 4209900 001 224</t>
  </si>
  <si>
    <t xml:space="preserve"> 000 0701 4209900 001 225</t>
  </si>
  <si>
    <t xml:space="preserve"> 000 0701 4209900 001 226</t>
  </si>
  <si>
    <t xml:space="preserve"> 000 0701 4209900 001 290</t>
  </si>
  <si>
    <t xml:space="preserve"> 000 0701 4209900 001 300</t>
  </si>
  <si>
    <t xml:space="preserve"> 000 0701 4209900 001 310</t>
  </si>
  <si>
    <t xml:space="preserve"> 000 0701 4209900 001 340</t>
  </si>
  <si>
    <t xml:space="preserve">  Закон Хабаровского края от 25 ноября 2009 г. № 285 "О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детей-инвалидов в муниципал</t>
  </si>
  <si>
    <t xml:space="preserve"> 000 0701 5210278 000 000</t>
  </si>
  <si>
    <t xml:space="preserve"> 000 0701 5210278 001 000</t>
  </si>
  <si>
    <t xml:space="preserve"> 000 0701 5210278 001 200</t>
  </si>
  <si>
    <t xml:space="preserve"> 000 0701 5210278 001 210</t>
  </si>
  <si>
    <t xml:space="preserve"> 000 0701 5210278 001 211</t>
  </si>
  <si>
    <t xml:space="preserve"> 000 0701 5210278 001 213</t>
  </si>
  <si>
    <t xml:space="preserve"> 000 0701 5210278 001 300</t>
  </si>
  <si>
    <t xml:space="preserve"> 000 0701 5210278 001 340</t>
  </si>
  <si>
    <t xml:space="preserve">  Общее образование</t>
  </si>
  <si>
    <t xml:space="preserve"> 000 0702 0000000 000 000</t>
  </si>
  <si>
    <t xml:space="preserve"> 000 0702 1020102 000 000</t>
  </si>
  <si>
    <t xml:space="preserve"> 000 0702 1020102 003 000</t>
  </si>
  <si>
    <t xml:space="preserve"> 000 0702 1020102 003 200</t>
  </si>
  <si>
    <t xml:space="preserve"> 000 0702 1020102 003 220</t>
  </si>
  <si>
    <t xml:space="preserve"> 000 0702 1020102 003 226</t>
  </si>
  <si>
    <t xml:space="preserve"> 000 0702 1020102 807 000</t>
  </si>
  <si>
    <t xml:space="preserve"> 000 0702 1020102 807 200</t>
  </si>
  <si>
    <t xml:space="preserve"> 000 0702 1020102 807 220</t>
  </si>
  <si>
    <t xml:space="preserve"> 000 0702 1020102 807 226</t>
  </si>
  <si>
    <t xml:space="preserve"> 000 0702 4219900 000 000</t>
  </si>
  <si>
    <t xml:space="preserve"> 000 0702 4219900 001 000</t>
  </si>
  <si>
    <t xml:space="preserve"> 000 0702 4219900 001 200</t>
  </si>
  <si>
    <t xml:space="preserve"> 000 0702 4219900 001 210</t>
  </si>
  <si>
    <t xml:space="preserve"> 000 0702 4219900 001 211</t>
  </si>
  <si>
    <t xml:space="preserve"> 000 0702 4219900 001 212</t>
  </si>
  <si>
    <t xml:space="preserve"> 000 0702 4219900 001 213</t>
  </si>
  <si>
    <t xml:space="preserve"> 000 0702 4219900 001 220</t>
  </si>
  <si>
    <t xml:space="preserve"> 000 0702 4219900 001 221</t>
  </si>
  <si>
    <t xml:space="preserve"> 000 0702 4219900 001 222</t>
  </si>
  <si>
    <t xml:space="preserve"> 000 0702 4219900 001 223</t>
  </si>
  <si>
    <t xml:space="preserve"> 000 0702 4219900 001 225</t>
  </si>
  <si>
    <t xml:space="preserve"> 000 0702 4219900 001 226</t>
  </si>
  <si>
    <t xml:space="preserve"> 000 0702 4219900 001 290</t>
  </si>
  <si>
    <t xml:space="preserve"> 000 0702 4219900 001 300</t>
  </si>
  <si>
    <t xml:space="preserve"> 000 0702 4219900 001 310</t>
  </si>
  <si>
    <t xml:space="preserve"> 000 0702 4219900 001 340</t>
  </si>
  <si>
    <t xml:space="preserve"> 000 0702 4239900 000 000</t>
  </si>
  <si>
    <t xml:space="preserve"> 000 0702 4239900 001 000</t>
  </si>
  <si>
    <t xml:space="preserve"> 000 0702 4239900 001 200</t>
  </si>
  <si>
    <t xml:space="preserve"> 000 0702 4239900 001 210</t>
  </si>
  <si>
    <t xml:space="preserve"> 000 0702 4239900 001 211</t>
  </si>
  <si>
    <t xml:space="preserve"> 000 0702 4239900 001 212</t>
  </si>
  <si>
    <t xml:space="preserve"> 000 0702 4239900 001 213</t>
  </si>
  <si>
    <t xml:space="preserve"> 000 0702 4239900 001 220</t>
  </si>
  <si>
    <t xml:space="preserve"> 000 0702 4239900 001 221</t>
  </si>
  <si>
    <t xml:space="preserve"> 000 0702 4239900 001 222</t>
  </si>
  <si>
    <t xml:space="preserve"> 000 0702 4239900 001 223</t>
  </si>
  <si>
    <t xml:space="preserve"> 000 0702 4239900 001 225</t>
  </si>
  <si>
    <t xml:space="preserve"> 000 0702 4239900 001 226</t>
  </si>
  <si>
    <t xml:space="preserve"> 000 0702 4239900 001 290</t>
  </si>
  <si>
    <t xml:space="preserve"> 000 0702 4239900 001 300</t>
  </si>
  <si>
    <t xml:space="preserve"> 000 0702 4239900 001 310</t>
  </si>
  <si>
    <t xml:space="preserve"> 000 0702 4239900 001 340</t>
  </si>
  <si>
    <t xml:space="preserve"> 000 0702 4249900 000 000</t>
  </si>
  <si>
    <t xml:space="preserve"> 000 0702 4249900 001 000</t>
  </si>
  <si>
    <t xml:space="preserve"> 000 0702 4249900 001 200</t>
  </si>
  <si>
    <t xml:space="preserve"> 000 0702 4249900 001 210</t>
  </si>
  <si>
    <t xml:space="preserve"> 000 0702 4249900 001 212</t>
  </si>
  <si>
    <t xml:space="preserve"> 000 0702 4249900 001 290</t>
  </si>
  <si>
    <t xml:space="preserve">  Модернизация региональных систем общего образования</t>
  </si>
  <si>
    <t xml:space="preserve"> 000 0702 4362100 000 000</t>
  </si>
  <si>
    <t xml:space="preserve"> 000 0702 4362100 001 000</t>
  </si>
  <si>
    <t xml:space="preserve"> 000 0702 4362100 001 200</t>
  </si>
  <si>
    <t xml:space="preserve"> 000 0702 4362100 001 220</t>
  </si>
  <si>
    <t xml:space="preserve"> 000 0702 4362100 001 226</t>
  </si>
  <si>
    <t xml:space="preserve">  Ежемесячное денежное вознаграждение за классное руководство</t>
  </si>
  <si>
    <t xml:space="preserve"> 000 0702 5200900 000 000</t>
  </si>
  <si>
    <t xml:space="preserve"> 000 0702 5200900 001 000</t>
  </si>
  <si>
    <t xml:space="preserve"> 000 0702 5200900 001 200</t>
  </si>
  <si>
    <t xml:space="preserve"> 000 0702 5200900 001 210</t>
  </si>
  <si>
    <t xml:space="preserve"> 000 0702 5200900 001 211</t>
  </si>
  <si>
    <t xml:space="preserve"> 000 0702 5200900 001 213</t>
  </si>
  <si>
    <t xml:space="preserve">  Закон Хабаровского края от 14 февраля 2005 г. № 261 "О мерах социальной поддержки работников образовательных учреждений и дополнительных гарантиях права на образование отдельным категориям обучающихся"</t>
  </si>
  <si>
    <t xml:space="preserve"> 000 0702 5210145 000 000</t>
  </si>
  <si>
    <t xml:space="preserve"> 000 0702 5210145 001 000</t>
  </si>
  <si>
    <t xml:space="preserve"> 000 0702 5210145 001 200</t>
  </si>
  <si>
    <t xml:space="preserve"> 000 0702 5210145 001 210</t>
  </si>
  <si>
    <t xml:space="preserve"> 000 0702 5210145 001 212</t>
  </si>
  <si>
    <t xml:space="preserve">  Закон Хабаровского края от 14 ноября 2007 г.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– вы</t>
  </si>
  <si>
    <t xml:space="preserve"> 000 0702 5210244 000 000</t>
  </si>
  <si>
    <t xml:space="preserve"> 000 0702 5210244 001 000</t>
  </si>
  <si>
    <t xml:space="preserve"> 000 0702 5210244 001 200</t>
  </si>
  <si>
    <t xml:space="preserve"> 000 0702 5210244 001 260</t>
  </si>
  <si>
    <t xml:space="preserve"> 000 0702 5210244 001 262</t>
  </si>
  <si>
    <t xml:space="preserve">  Закон Хабаровского края от 14 ноября 2007 г.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– об</t>
  </si>
  <si>
    <t xml:space="preserve"> 000 0702 5210247 000 000</t>
  </si>
  <si>
    <t xml:space="preserve"> 000 0702 5210247 001 000</t>
  </si>
  <si>
    <t xml:space="preserve"> 000 0702 5210247 001 200</t>
  </si>
  <si>
    <t xml:space="preserve"> 000 0702 5210247 001 210</t>
  </si>
  <si>
    <t xml:space="preserve"> 000 0702 5210247 001 211</t>
  </si>
  <si>
    <t xml:space="preserve"> 000 0702 5210247 001 212</t>
  </si>
  <si>
    <t xml:space="preserve"> 000 0702 5210247 001 213</t>
  </si>
  <si>
    <t xml:space="preserve"> 000 0702 5210247 001 220</t>
  </si>
  <si>
    <t xml:space="preserve"> 000 0702 5210247 001 221</t>
  </si>
  <si>
    <t xml:space="preserve"> 000 0702 5210247 001 222</t>
  </si>
  <si>
    <t xml:space="preserve"> 000 0702 5210247 001 223</t>
  </si>
  <si>
    <t xml:space="preserve"> 000 0702 5210247 001 225</t>
  </si>
  <si>
    <t xml:space="preserve"> 000 0702 5210247 001 226</t>
  </si>
  <si>
    <t xml:space="preserve"> 000 0702 5210247 001 260</t>
  </si>
  <si>
    <t xml:space="preserve"> 000 0702 5210247 001 262</t>
  </si>
  <si>
    <t xml:space="preserve"> 000 0702 5210247 001 290</t>
  </si>
  <si>
    <t xml:space="preserve"> 000 0702 5210247 001 300</t>
  </si>
  <si>
    <t xml:space="preserve"> 000 0702 5210247 001 310</t>
  </si>
  <si>
    <t xml:space="preserve"> 000 0702 5210247 001 340</t>
  </si>
  <si>
    <t xml:space="preserve"> 000 0702 5210278 000 000</t>
  </si>
  <si>
    <t xml:space="preserve"> 000 0702 5210278 001 000</t>
  </si>
  <si>
    <t xml:space="preserve"> 000 0702 5210278 001 200</t>
  </si>
  <si>
    <t xml:space="preserve"> 000 0702 5210278 001 210</t>
  </si>
  <si>
    <t xml:space="preserve"> 000 0702 5210278 001 211</t>
  </si>
  <si>
    <t xml:space="preserve"> 000 0702 5210278 001 213</t>
  </si>
  <si>
    <t xml:space="preserve"> 000 0702 5210278 001 300</t>
  </si>
  <si>
    <t xml:space="preserve"> 000 0702 5210278 001 340</t>
  </si>
  <si>
    <t xml:space="preserve">  Закон Хабаровского края от 29 декабря 2004 г. № 232 "О нормативах расчета субвенций, выделяемых местным бюджетам для реализации основных общеобразовательных программ"</t>
  </si>
  <si>
    <t xml:space="preserve"> 000 0702 5210341 000 000</t>
  </si>
  <si>
    <t xml:space="preserve"> 000 0702 5210341 001 000</t>
  </si>
  <si>
    <t xml:space="preserve"> 000 0702 5210341 001 200</t>
  </si>
  <si>
    <t xml:space="preserve"> 000 0702 5210341 001 210</t>
  </si>
  <si>
    <t xml:space="preserve"> 000 0702 5210341 001 211</t>
  </si>
  <si>
    <t xml:space="preserve"> 000 0702 5210341 001 213</t>
  </si>
  <si>
    <t xml:space="preserve"> 000 0702 5210341 001 220</t>
  </si>
  <si>
    <t xml:space="preserve"> 000 0702 5210341 001 226</t>
  </si>
  <si>
    <t xml:space="preserve"> 000 0702 5210341 001 300</t>
  </si>
  <si>
    <t xml:space="preserve"> 000 0702 5210341 001 310</t>
  </si>
  <si>
    <t xml:space="preserve"> 000 0702 5210341 001 340</t>
  </si>
  <si>
    <t xml:space="preserve"> 000 0702 5222500 000 000</t>
  </si>
  <si>
    <t xml:space="preserve"> 000 0702 5222500 801 000</t>
  </si>
  <si>
    <t xml:space="preserve"> 000 0702 5222500 801 300</t>
  </si>
  <si>
    <t xml:space="preserve"> 000 0702 5222500 801 310</t>
  </si>
  <si>
    <t xml:space="preserve">  Поддержка экономического и социального развития коренных малочисленных народов Севера, Сибири и Дальнего Востока</t>
  </si>
  <si>
    <t xml:space="preserve"> 000 0702 5270000 000 000</t>
  </si>
  <si>
    <t xml:space="preserve"> 000 0702 5270000 801 000</t>
  </si>
  <si>
    <t xml:space="preserve"> 000 0702 5270000 801 300</t>
  </si>
  <si>
    <t xml:space="preserve"> 000 0702 5270000 801 310</t>
  </si>
  <si>
    <t xml:space="preserve">  Молодежная политика и оздоровление детей</t>
  </si>
  <si>
    <t xml:space="preserve"> 000 0707 0000000 000 000</t>
  </si>
  <si>
    <t xml:space="preserve">  Проведение мероприятий для детей и молодежи</t>
  </si>
  <si>
    <t xml:space="preserve"> 000 0707 4310100 000 000</t>
  </si>
  <si>
    <t xml:space="preserve"> 000 0707 4310100 500 000</t>
  </si>
  <si>
    <t xml:space="preserve"> 000 0707 4310100 500 200</t>
  </si>
  <si>
    <t xml:space="preserve"> 000 0707 4310100 500 210</t>
  </si>
  <si>
    <t xml:space="preserve"> 000 0707 4310100 500 212</t>
  </si>
  <si>
    <t xml:space="preserve"> 000 0707 4310100 500 220</t>
  </si>
  <si>
    <t xml:space="preserve"> 000 0707 4310100 500 222</t>
  </si>
  <si>
    <t xml:space="preserve"> 000 0707 4310100 500 226</t>
  </si>
  <si>
    <t xml:space="preserve">  Оздоровление детей</t>
  </si>
  <si>
    <t xml:space="preserve"> 000 0707 4320200 000 000</t>
  </si>
  <si>
    <t xml:space="preserve"> 000 0707 4320200 500 000</t>
  </si>
  <si>
    <t xml:space="preserve"> 000 0707 4320200 500 200</t>
  </si>
  <si>
    <t xml:space="preserve"> 000 0707 4320200 500 220</t>
  </si>
  <si>
    <t xml:space="preserve"> 000 0707 4320200 500 222</t>
  </si>
  <si>
    <t xml:space="preserve"> 000 0707 4320200 500 226</t>
  </si>
  <si>
    <t xml:space="preserve"> 000 0707 4320200 500 300</t>
  </si>
  <si>
    <t xml:space="preserve"> 000 0707 4320200 500 340</t>
  </si>
  <si>
    <t xml:space="preserve"> 000 0707 5210151 000 000</t>
  </si>
  <si>
    <t xml:space="preserve"> 000 0707 5210151 500 000</t>
  </si>
  <si>
    <t xml:space="preserve"> 000 0707 5210151 500 300</t>
  </si>
  <si>
    <t xml:space="preserve"> 000 0707 5210151 500 340</t>
  </si>
  <si>
    <t xml:space="preserve">  Другие вопросы в области образования</t>
  </si>
  <si>
    <t xml:space="preserve"> 000 0709 0000000 000 000</t>
  </si>
  <si>
    <t xml:space="preserve"> 000 0709 0020400 000 000</t>
  </si>
  <si>
    <t xml:space="preserve"> 000 0709 0020400 500 000</t>
  </si>
  <si>
    <t xml:space="preserve"> 000 0709 0020400 500 200</t>
  </si>
  <si>
    <t xml:space="preserve"> 000 0709 0020400 500 210</t>
  </si>
  <si>
    <t xml:space="preserve"> 000 0709 0020400 500 211</t>
  </si>
  <si>
    <t xml:space="preserve"> 000 0709 0020400 500 212</t>
  </si>
  <si>
    <t xml:space="preserve"> 000 0709 0020400 500 213</t>
  </si>
  <si>
    <t xml:space="preserve"> 000 0709 0020400 500 220</t>
  </si>
  <si>
    <t xml:space="preserve"> 000 0709 0020400 500 221</t>
  </si>
  <si>
    <t xml:space="preserve"> 000 0709 0020400 500 222</t>
  </si>
  <si>
    <t xml:space="preserve"> 000 0709 0020400 500 226</t>
  </si>
  <si>
    <t xml:space="preserve"> 000 0709 0020400 500 290</t>
  </si>
  <si>
    <t xml:space="preserve"> 000 0709 0020400 500 300</t>
  </si>
  <si>
    <t xml:space="preserve"> 000 0709 0020400 500 340</t>
  </si>
  <si>
    <t xml:space="preserve"> 000 0709 4529900 000 000</t>
  </si>
  <si>
    <t xml:space="preserve"> 000 0709 4529900 001 000</t>
  </si>
  <si>
    <t xml:space="preserve"> 000 0709 4529900 001 200</t>
  </si>
  <si>
    <t xml:space="preserve"> 000 0709 4529900 001 210</t>
  </si>
  <si>
    <t xml:space="preserve"> 000 0709 4529900 001 211</t>
  </si>
  <si>
    <t xml:space="preserve"> 000 0709 4529900 001 212</t>
  </si>
  <si>
    <t xml:space="preserve"> 000 0709 4529900 001 213</t>
  </si>
  <si>
    <t xml:space="preserve"> 000 0709 4529900 001 220</t>
  </si>
  <si>
    <t xml:space="preserve"> 000 0709 4529900 001 221</t>
  </si>
  <si>
    <t xml:space="preserve"> 000 0709 4529900 001 222</t>
  </si>
  <si>
    <t xml:space="preserve"> 000 0709 4529900 001 224</t>
  </si>
  <si>
    <t xml:space="preserve"> 000 0709 4529900 001 226</t>
  </si>
  <si>
    <t xml:space="preserve"> 000 0709 4529900 001 290</t>
  </si>
  <si>
    <t xml:space="preserve"> 000 0709 4529900 001 300</t>
  </si>
  <si>
    <t xml:space="preserve"> 000 0709 4529900 001 340</t>
  </si>
  <si>
    <t xml:space="preserve"> 000 0709 5210261 000 000</t>
  </si>
  <si>
    <t xml:space="preserve"> 000 0709 5210261 500 000</t>
  </si>
  <si>
    <t xml:space="preserve"> 000 0709 5210261 500 200</t>
  </si>
  <si>
    <t xml:space="preserve"> 000 0709 5210261 500 210</t>
  </si>
  <si>
    <t xml:space="preserve"> 000 0709 5210261 500 211</t>
  </si>
  <si>
    <t xml:space="preserve"> 000 0709 5210261 500 212</t>
  </si>
  <si>
    <t xml:space="preserve"> 000 0709 5210261 500 213</t>
  </si>
  <si>
    <t xml:space="preserve"> 000 0709 5210261 500 220</t>
  </si>
  <si>
    <t xml:space="preserve"> 000 0709 5210261 500 221</t>
  </si>
  <si>
    <t xml:space="preserve"> 000 0709 5210261 500 222</t>
  </si>
  <si>
    <t xml:space="preserve"> 000 0709 5210261 500 225</t>
  </si>
  <si>
    <t xml:space="preserve"> 000 0709 5210261 500 226</t>
  </si>
  <si>
    <t xml:space="preserve"> 000 0709 5210261 500 300</t>
  </si>
  <si>
    <t xml:space="preserve"> 000 0709 5210261 500 310</t>
  </si>
  <si>
    <t xml:space="preserve"> 000 0709 5210267 000 000</t>
  </si>
  <si>
    <t xml:space="preserve"> 000 0709 5210267 001 000</t>
  </si>
  <si>
    <t xml:space="preserve"> 000 0709 5210267 001 200</t>
  </si>
  <si>
    <t xml:space="preserve"> 000 0709 5210267 001 210</t>
  </si>
  <si>
    <t xml:space="preserve"> 000 0709 5210267 001 211</t>
  </si>
  <si>
    <t xml:space="preserve"> 000 0709 5210267 001 213</t>
  </si>
  <si>
    <t xml:space="preserve"> 000 0709 5210267 001 300</t>
  </si>
  <si>
    <t xml:space="preserve"> 000 0709 5210267 001 340</t>
  </si>
  <si>
    <t xml:space="preserve">  Закон Хабаровского края от 14 ноября 2007 г.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– во</t>
  </si>
  <si>
    <t xml:space="preserve"> 000 0709 5210271 000 000</t>
  </si>
  <si>
    <t xml:space="preserve"> 000 0709 5210271 001 000</t>
  </si>
  <si>
    <t xml:space="preserve"> 000 0709 5210271 001 200</t>
  </si>
  <si>
    <t xml:space="preserve"> 000 0709 5210271 001 210</t>
  </si>
  <si>
    <t xml:space="preserve"> 000 0709 5210271 001 211</t>
  </si>
  <si>
    <t xml:space="preserve"> 000 0709 5210271 001 212</t>
  </si>
  <si>
    <t xml:space="preserve"> 000 0709 5210271 001 213</t>
  </si>
  <si>
    <t xml:space="preserve"> 000 0709 5210271 001 220</t>
  </si>
  <si>
    <t xml:space="preserve"> 000 0709 5210271 001 222</t>
  </si>
  <si>
    <t xml:space="preserve"> 000 0709 5210271 001 226</t>
  </si>
  <si>
    <t xml:space="preserve"> 000 0709 5210271 001 300</t>
  </si>
  <si>
    <t xml:space="preserve"> 000 0709 5210271 001 310</t>
  </si>
  <si>
    <t xml:space="preserve"> 000 0709 5210271 001 340</t>
  </si>
  <si>
    <t xml:space="preserve">  Закон Хабаровского края от 31 октября 2007 г. № 147 "О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"Образование"" – администрировани</t>
  </si>
  <si>
    <t xml:space="preserve"> 000 0709 5210273 000 000</t>
  </si>
  <si>
    <t xml:space="preserve"> 000 0709 5210273 001 000</t>
  </si>
  <si>
    <t xml:space="preserve"> 000 0709 5210273 001 200</t>
  </si>
  <si>
    <t xml:space="preserve"> 000 0709 5210273 001 210</t>
  </si>
  <si>
    <t xml:space="preserve"> 000 0709 5210273 001 211</t>
  </si>
  <si>
    <t xml:space="preserve"> 000 0709 5210273 001 213</t>
  </si>
  <si>
    <t xml:space="preserve"> 000 0709 5210273 001 300</t>
  </si>
  <si>
    <t xml:space="preserve"> 000 0709 5210273 001 340</t>
  </si>
  <si>
    <t xml:space="preserve">  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– администрирование</t>
  </si>
  <si>
    <t xml:space="preserve"> 000 0709 5210274 000 000</t>
  </si>
  <si>
    <t xml:space="preserve"> 000 0709 5210274 001 000</t>
  </si>
  <si>
    <t xml:space="preserve"> 000 0709 5210274 001 200</t>
  </si>
  <si>
    <t xml:space="preserve"> 000 0709 5210274 001 210</t>
  </si>
  <si>
    <t xml:space="preserve"> 000 0709 5210274 001 211</t>
  </si>
  <si>
    <t xml:space="preserve"> 000 0709 5210274 001 212</t>
  </si>
  <si>
    <t xml:space="preserve"> 000 0709 5210274 001 213</t>
  </si>
  <si>
    <t xml:space="preserve"> 000 0709 5210274 001 220</t>
  </si>
  <si>
    <t xml:space="preserve"> 000 0709 5210274 001 221</t>
  </si>
  <si>
    <t xml:space="preserve"> 000 0709 5210274 001 222</t>
  </si>
  <si>
    <t xml:space="preserve"> 000 0709 5210274 001 226</t>
  </si>
  <si>
    <t xml:space="preserve"> 000 0709 5210274 001 300</t>
  </si>
  <si>
    <t xml:space="preserve"> 000 0709 5210274 001 340</t>
  </si>
  <si>
    <t xml:space="preserve"> 000 0709 5210342 001 000</t>
  </si>
  <si>
    <t xml:space="preserve"> 000 0709 5210342 001 200</t>
  </si>
  <si>
    <t xml:space="preserve"> 000 0709 5210342 001 220</t>
  </si>
  <si>
    <t xml:space="preserve"> 000 0709 5210342 001 221</t>
  </si>
  <si>
    <t xml:space="preserve"> 000 0709 5210342 001 222</t>
  </si>
  <si>
    <t xml:space="preserve"> 000 0709 5210342 001 226</t>
  </si>
  <si>
    <t xml:space="preserve"> 000 0709 5210342 001 300</t>
  </si>
  <si>
    <t xml:space="preserve"> 000 0709 5210342 001 310</t>
  </si>
  <si>
    <t xml:space="preserve"> 000 0709 5210342 001 340</t>
  </si>
  <si>
    <t xml:space="preserve">  КУЛЬТУРА, КИНЕМАТОГРАФИЯ</t>
  </si>
  <si>
    <t xml:space="preserve"> 000 0800 0000000 000 000</t>
  </si>
  <si>
    <t xml:space="preserve">  Культура</t>
  </si>
  <si>
    <t xml:space="preserve"> 000 0801 0000000 000 000</t>
  </si>
  <si>
    <t xml:space="preserve"> 000 0801 0700500 000 000</t>
  </si>
  <si>
    <t xml:space="preserve"> 000 0801 0700500 001 000</t>
  </si>
  <si>
    <t xml:space="preserve"> 000 0801 0700500 001 300</t>
  </si>
  <si>
    <t xml:space="preserve"> 000 0801 0700500 001 310</t>
  </si>
  <si>
    <t xml:space="preserve"> 000 0801 0700500 001 340</t>
  </si>
  <si>
    <t xml:space="preserve"> 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</si>
  <si>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000 0801 4400200 000 000</t>
  </si>
  <si>
    <t xml:space="preserve"> 000 0801 4400200 001 000</t>
  </si>
  <si>
    <t xml:space="preserve"> 000 0801 4400200 001 300</t>
  </si>
  <si>
    <t xml:space="preserve"> 000 0801 4400200 001 310</t>
  </si>
  <si>
    <t xml:space="preserve"> 000 0801 4409900 000 000</t>
  </si>
  <si>
    <t xml:space="preserve"> 000 0801 4409900 001 000</t>
  </si>
  <si>
    <t xml:space="preserve"> 000 0801 4409900 001 200</t>
  </si>
  <si>
    <t xml:space="preserve"> 000 0801 4409900 001 210</t>
  </si>
  <si>
    <t xml:space="preserve"> 000 0801 4409900 001 211</t>
  </si>
  <si>
    <t xml:space="preserve"> 000 0801 4409900 001 212</t>
  </si>
  <si>
    <t xml:space="preserve"> 000 0801 4409900 001 213</t>
  </si>
  <si>
    <t xml:space="preserve"> 000 0801 4409900 001 220</t>
  </si>
  <si>
    <t xml:space="preserve"> 000 0801 4409900 001 221</t>
  </si>
  <si>
    <t xml:space="preserve"> 000 0801 4409900 001 222</t>
  </si>
  <si>
    <t xml:space="preserve"> 000 0801 4409900 001 223</t>
  </si>
  <si>
    <t xml:space="preserve"> 000 0801 4409900 001 224</t>
  </si>
  <si>
    <t xml:space="preserve"> 000 0801 4409900 001 225</t>
  </si>
  <si>
    <t xml:space="preserve"> 000 0801 4409900 001 226</t>
  </si>
  <si>
    <t xml:space="preserve"> 000 0801 4409900 001 260</t>
  </si>
  <si>
    <t xml:space="preserve"> 000 0801 4409900 001 262</t>
  </si>
  <si>
    <t xml:space="preserve"> 000 0801 4409900 001 290</t>
  </si>
  <si>
    <t xml:space="preserve"> 000 0801 4409900 001 300</t>
  </si>
  <si>
    <t xml:space="preserve"> 000 0801 4409900 001 310</t>
  </si>
  <si>
    <t xml:space="preserve"> 000 0801 4409900 001 340</t>
  </si>
  <si>
    <t xml:space="preserve"> 000 0801 4429900 000 000</t>
  </si>
  <si>
    <t xml:space="preserve"> 000 0801 4429900 001 000</t>
  </si>
  <si>
    <t xml:space="preserve"> 000 0801 4429900 001 200</t>
  </si>
  <si>
    <t xml:space="preserve"> 000 0801 4429900 001 210</t>
  </si>
  <si>
    <t xml:space="preserve"> 000 0801 4429900 001 211</t>
  </si>
  <si>
    <t xml:space="preserve"> 000 0801 4429900 001 212</t>
  </si>
  <si>
    <t xml:space="preserve"> 000 0801 4429900 001 213</t>
  </si>
  <si>
    <t xml:space="preserve"> 000 0801 4429900 001 220</t>
  </si>
  <si>
    <t xml:space="preserve"> 000 0801 4429900 001 221</t>
  </si>
  <si>
    <t xml:space="preserve"> 000 0801 4429900 001 223</t>
  </si>
  <si>
    <t xml:space="preserve"> 000 0801 4429900 001 224</t>
  </si>
  <si>
    <t xml:space="preserve"> 000 0801 4429900 001 225</t>
  </si>
  <si>
    <t xml:space="preserve"> 000 0801 4429900 001 226</t>
  </si>
  <si>
    <t xml:space="preserve"> 000 0801 4429900 001 290</t>
  </si>
  <si>
    <t xml:space="preserve"> 000 0801 4429900 001 300</t>
  </si>
  <si>
    <t xml:space="preserve"> 000 0801 4429900 001 310</t>
  </si>
  <si>
    <t xml:space="preserve"> 000 0801 4429900 001 340</t>
  </si>
  <si>
    <t xml:space="preserve">  Другие вопросы в области культуры, кинематографии</t>
  </si>
  <si>
    <t xml:space="preserve"> 000 0804 0000000 000 000</t>
  </si>
  <si>
    <t xml:space="preserve"> 000 0804 0020400 000 000</t>
  </si>
  <si>
    <t xml:space="preserve"> 000 0804 0020400 500 000</t>
  </si>
  <si>
    <t xml:space="preserve"> 000 0804 0020400 500 200</t>
  </si>
  <si>
    <t xml:space="preserve"> 000 0804 0020400 500 210</t>
  </si>
  <si>
    <t xml:space="preserve"> 000 0804 0020400 500 211</t>
  </si>
  <si>
    <t xml:space="preserve"> 000 0804 0020400 500 212</t>
  </si>
  <si>
    <t xml:space="preserve"> 000 0804 0020400 500 213</t>
  </si>
  <si>
    <t xml:space="preserve"> 000 0804 0020400 500 220</t>
  </si>
  <si>
    <t xml:space="preserve"> 000 0804 0020400 500 221</t>
  </si>
  <si>
    <t xml:space="preserve"> 000 0804 0020400 500 222</t>
  </si>
  <si>
    <t xml:space="preserve"> 000 0804 0020400 500 226</t>
  </si>
  <si>
    <t xml:space="preserve"> 000 0804 0020400 500 290</t>
  </si>
  <si>
    <t xml:space="preserve"> 000 0804 0020400 500 300</t>
  </si>
  <si>
    <t xml:space="preserve"> 000 0804 0020400 500 310</t>
  </si>
  <si>
    <t xml:space="preserve"> 000 0804 0020400 500 340</t>
  </si>
  <si>
    <t xml:space="preserve"> 000 0804 4529900 000 000</t>
  </si>
  <si>
    <t xml:space="preserve"> 000 0804 4529900 001 000</t>
  </si>
  <si>
    <t xml:space="preserve"> 000 0804 4529900 001 200</t>
  </si>
  <si>
    <t xml:space="preserve"> 000 0804 4529900 001 210</t>
  </si>
  <si>
    <t xml:space="preserve"> 000 0804 4529900 001 211</t>
  </si>
  <si>
    <t xml:space="preserve"> 000 0804 4529900 001 212</t>
  </si>
  <si>
    <t xml:space="preserve"> 000 0804 4529900 001 213</t>
  </si>
  <si>
    <t xml:space="preserve"> 000 0804 4529900 001 220</t>
  </si>
  <si>
    <t xml:space="preserve"> 000 0804 4529900 001 221</t>
  </si>
  <si>
    <t xml:space="preserve"> 000 0804 4529900 001 222</t>
  </si>
  <si>
    <t xml:space="preserve"> 000 0804 4529900 001 226</t>
  </si>
  <si>
    <t xml:space="preserve"> 000 0804 4529900 001 300</t>
  </si>
  <si>
    <t xml:space="preserve"> 000 0804 4529900 001 310</t>
  </si>
  <si>
    <t xml:space="preserve"> 000 0804 4529900 001 340</t>
  </si>
  <si>
    <t xml:space="preserve">  ЗДРАВООХРАНЕНИЕ</t>
  </si>
  <si>
    <t xml:space="preserve"> 000 0900 0000000 000 000</t>
  </si>
  <si>
    <t xml:space="preserve">  Стационарная медицинская помощь</t>
  </si>
  <si>
    <t xml:space="preserve"> 000 0901 0000000 000 000</t>
  </si>
  <si>
    <t xml:space="preserve">  Краевая программа "Модернизация здравоохранения Хабаровского края на 2011 – 2012 годы"</t>
  </si>
  <si>
    <t xml:space="preserve"> 000 0901 0929200 000 000</t>
  </si>
  <si>
    <t xml:space="preserve"> 000 0901 0929200 001 000</t>
  </si>
  <si>
    <t xml:space="preserve"> 000 0901 0929200 001 200</t>
  </si>
  <si>
    <t xml:space="preserve"> 000 0901 0929200 001 220</t>
  </si>
  <si>
    <t xml:space="preserve"> 000 0901 0929200 001 225</t>
  </si>
  <si>
    <t xml:space="preserve"> 000 0901 4709900 000 000</t>
  </si>
  <si>
    <t xml:space="preserve"> 000 0901 4709900 001 000</t>
  </si>
  <si>
    <t xml:space="preserve"> 000 0901 4709900 001 200</t>
  </si>
  <si>
    <t xml:space="preserve"> 000 0901 4709900 001 210</t>
  </si>
  <si>
    <t xml:space="preserve"> 000 0901 4709900 001 211</t>
  </si>
  <si>
    <t xml:space="preserve"> 000 0901 4709900 001 212</t>
  </si>
  <si>
    <t xml:space="preserve"> 000 0901 4709900 001 213</t>
  </si>
  <si>
    <t xml:space="preserve"> 000 0901 4709900 001 220</t>
  </si>
  <si>
    <t xml:space="preserve"> 000 0901 4709900 001 221</t>
  </si>
  <si>
    <t xml:space="preserve"> 000 0901 4709900 001 222</t>
  </si>
  <si>
    <t xml:space="preserve"> 000 0901 4709900 001 223</t>
  </si>
  <si>
    <t xml:space="preserve"> 000 0901 4709900 001 225</t>
  </si>
  <si>
    <t xml:space="preserve"> 000 0901 4709900 001 226</t>
  </si>
  <si>
    <t xml:space="preserve"> 000 0901 4709900 001 260</t>
  </si>
  <si>
    <t xml:space="preserve"> 000 0901 4709900 001 262</t>
  </si>
  <si>
    <t xml:space="preserve"> 000 0901 4709900 001 290</t>
  </si>
  <si>
    <t xml:space="preserve"> 000 0901 4709900 001 300</t>
  </si>
  <si>
    <t xml:space="preserve"> 000 0901 4709900 001 310</t>
  </si>
  <si>
    <t xml:space="preserve"> 000 0901 4709900 001 340</t>
  </si>
  <si>
    <t xml:space="preserve">  Закон Хабаровского края от 29 декабря 2004 г. № 234 "О наделении органов местного самоуправления государственными полномочиями Хабаровского края по организации оказания специализированной медицинской помощи в кожно-венерологических, противотуберкулез</t>
  </si>
  <si>
    <t xml:space="preserve"> 000 0901 5210241 000 000</t>
  </si>
  <si>
    <t xml:space="preserve"> 000 0901 5210241 001 000</t>
  </si>
  <si>
    <t xml:space="preserve"> 000 0901 5210241 001 200</t>
  </si>
  <si>
    <t xml:space="preserve"> 000 0901 5210241 001 210</t>
  </si>
  <si>
    <t xml:space="preserve"> 000 0901 5210241 001 211</t>
  </si>
  <si>
    <t xml:space="preserve"> 000 0901 5210241 001 212</t>
  </si>
  <si>
    <t xml:space="preserve"> 000 0901 5210241 001 213</t>
  </si>
  <si>
    <t xml:space="preserve"> 000 0901 5210241 001 220</t>
  </si>
  <si>
    <t xml:space="preserve"> 000 0901 5210241 001 221</t>
  </si>
  <si>
    <t xml:space="preserve"> 000 0901 5210241 001 222</t>
  </si>
  <si>
    <t xml:space="preserve"> 000 0901 5210241 001 223</t>
  </si>
  <si>
    <t xml:space="preserve"> 000 0901 5210241 001 225</t>
  </si>
  <si>
    <t xml:space="preserve"> 000 0901 5210241 001 226</t>
  </si>
  <si>
    <t xml:space="preserve"> 000 0901 5210241 001 260</t>
  </si>
  <si>
    <t xml:space="preserve"> 000 0901 5210241 001 262</t>
  </si>
  <si>
    <t xml:space="preserve"> 000 0901 5210241 001 290</t>
  </si>
  <si>
    <t xml:space="preserve"> 000 0901 5210241 001 300</t>
  </si>
  <si>
    <t xml:space="preserve"> 000 0901 5210241 001 310</t>
  </si>
  <si>
    <t xml:space="preserve"> 000 0901 5210241 001 340</t>
  </si>
  <si>
    <t xml:space="preserve">  Закон Хабаровского края от  25 ноября 2009 г. № 277 "О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детей-сирот и детей, оставшихся</t>
  </si>
  <si>
    <t xml:space="preserve"> 000 0901 5210243 000 000</t>
  </si>
  <si>
    <t xml:space="preserve"> 000 0901 5210243 001 000</t>
  </si>
  <si>
    <t xml:space="preserve"> 000 0901 5210243 001 200</t>
  </si>
  <si>
    <t xml:space="preserve"> 000 0901 5210243 001 210</t>
  </si>
  <si>
    <t xml:space="preserve"> 000 0901 5210243 001 211</t>
  </si>
  <si>
    <t xml:space="preserve"> 000 0901 5210243 001 213</t>
  </si>
  <si>
    <t xml:space="preserve"> 000 0901 5210243 001 220</t>
  </si>
  <si>
    <t xml:space="preserve"> 000 0901 5210243 001 221</t>
  </si>
  <si>
    <t xml:space="preserve"> 000 0901 5210243 001 225</t>
  </si>
  <si>
    <t xml:space="preserve"> 000 0901 5210243 001 226</t>
  </si>
  <si>
    <t xml:space="preserve"> 000 0901 5210243 001 300</t>
  </si>
  <si>
    <t xml:space="preserve">  Амбулаторная помощь</t>
  </si>
  <si>
    <t xml:space="preserve"> 000 0902 0000000 000 000</t>
  </si>
  <si>
    <t xml:space="preserve"> 000 0902 4789900 000 000</t>
  </si>
  <si>
    <t xml:space="preserve"> 000 0902 4789900 001 000</t>
  </si>
  <si>
    <t xml:space="preserve"> 000 0902 4789900 001 200</t>
  </si>
  <si>
    <t xml:space="preserve"> 000 0902 4789900 001 210</t>
  </si>
  <si>
    <t xml:space="preserve"> 000 0902 4789900 001 212</t>
  </si>
  <si>
    <t xml:space="preserve"> 000 0902 4789900 001 220</t>
  </si>
  <si>
    <t xml:space="preserve"> 000 0902 4789900 001 221</t>
  </si>
  <si>
    <t xml:space="preserve"> 000 0902 4789900 001 222</t>
  </si>
  <si>
    <t xml:space="preserve"> 000 0902 4789900 001 223</t>
  </si>
  <si>
    <t xml:space="preserve"> 000 0902 4789900 001 224</t>
  </si>
  <si>
    <t xml:space="preserve"> 000 0902 4789900 001 225</t>
  </si>
  <si>
    <t xml:space="preserve"> 000 0902 4789900 001 226</t>
  </si>
  <si>
    <t xml:space="preserve"> 000 0902 4789900 001 300</t>
  </si>
  <si>
    <t xml:space="preserve"> 000 0902 4789900 001 310</t>
  </si>
  <si>
    <t xml:space="preserve"> 000 0902 4789900 001 340</t>
  </si>
  <si>
    <t xml:space="preserve"> 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</si>
  <si>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 xml:space="preserve"> 000 0902 5201800 000 000</t>
  </si>
  <si>
    <t xml:space="preserve"> 000 0902 5201800 001 000</t>
  </si>
  <si>
    <t xml:space="preserve"> 000 0902 5201800 001 200</t>
  </si>
  <si>
    <t xml:space="preserve"> 000 0902 5201800 001 210</t>
  </si>
  <si>
    <t xml:space="preserve"> 000 0902 5201800 001 211</t>
  </si>
  <si>
    <t xml:space="preserve"> 000 0902 5201800 001 213</t>
  </si>
  <si>
    <t xml:space="preserve">  Скорая медицинская помощь</t>
  </si>
  <si>
    <t xml:space="preserve"> 000 0904 0000000 000 000</t>
  </si>
  <si>
    <t xml:space="preserve"> 000 0904 5201800 000 000</t>
  </si>
  <si>
    <t xml:space="preserve"> 000 0904 5201800 001 000</t>
  </si>
  <si>
    <t xml:space="preserve"> 000 0904 5201800 001 200</t>
  </si>
  <si>
    <t xml:space="preserve"> 000 0904 5201800 001 210</t>
  </si>
  <si>
    <t xml:space="preserve"> 000 0904 5201800 001 211</t>
  </si>
  <si>
    <t xml:space="preserve"> 000 0904 5201800 001 213</t>
  </si>
  <si>
    <t xml:space="preserve">  Другие вопросы в области здравоохранения</t>
  </si>
  <si>
    <t xml:space="preserve"> 000 0909 0000000 000 000</t>
  </si>
  <si>
    <t xml:space="preserve"> 000 0909 0020400 000 000</t>
  </si>
  <si>
    <t xml:space="preserve"> 000 0909 0020400 500 000</t>
  </si>
  <si>
    <t xml:space="preserve"> 000 0909 0020400 500 200</t>
  </si>
  <si>
    <t xml:space="preserve"> 000 0909 0020400 500 210</t>
  </si>
  <si>
    <t xml:space="preserve"> 000 0909 0020400 500 211</t>
  </si>
  <si>
    <t xml:space="preserve"> 000 0909 0020400 500 212</t>
  </si>
  <si>
    <t xml:space="preserve"> 000 0909 0020400 500 213</t>
  </si>
  <si>
    <t xml:space="preserve"> 000 0909 0020400 500 220</t>
  </si>
  <si>
    <t xml:space="preserve"> 000 0909 0020400 500 221</t>
  </si>
  <si>
    <t xml:space="preserve"> 000 0909 0020400 500 222</t>
  </si>
  <si>
    <t xml:space="preserve"> 000 0909 0020400 500 225</t>
  </si>
  <si>
    <t xml:space="preserve"> 000 0909 0020400 500 226</t>
  </si>
  <si>
    <t xml:space="preserve"> 000 0909 0020400 500 290</t>
  </si>
  <si>
    <t xml:space="preserve"> 000 0909 0020400 500 300</t>
  </si>
  <si>
    <t xml:space="preserve"> 000 0909 0020400 500 310</t>
  </si>
  <si>
    <t xml:space="preserve"> 000 0909 0020400 500 340</t>
  </si>
  <si>
    <t xml:space="preserve">  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</t>
  </si>
  <si>
    <t xml:space="preserve"> 000 0909 0923200 000 000</t>
  </si>
  <si>
    <t xml:space="preserve"> 000 0909 0923200 001 000</t>
  </si>
  <si>
    <t xml:space="preserve"> 000 0909 0923200 001 200</t>
  </si>
  <si>
    <t xml:space="preserve"> 000 0909 0923200 001 220</t>
  </si>
  <si>
    <t xml:space="preserve"> 000 0909 0923200 001 225</t>
  </si>
  <si>
    <t xml:space="preserve"> 000 0909 0923200 001 300</t>
  </si>
  <si>
    <t xml:space="preserve"> 000 0909 0923200 001 310</t>
  </si>
  <si>
    <t xml:space="preserve">  Реализация программ модернизации здравоохранения субъектовРоссийской Федерации в части внедрения современных информационных системв здравоохранение в целях перехода на полисы обязательного медицинскогострахования единого образца</t>
  </si>
  <si>
    <t xml:space="preserve"> 000 0909 0960200 000 000</t>
  </si>
  <si>
    <t xml:space="preserve"> 000 0909 0960200 001 000</t>
  </si>
  <si>
    <t xml:space="preserve"> 000 0909 0960200 001 200</t>
  </si>
  <si>
    <t xml:space="preserve"> 000 0909 0960200 001 220</t>
  </si>
  <si>
    <t xml:space="preserve"> 000 0909 0960200 001 221</t>
  </si>
  <si>
    <t xml:space="preserve"> 000 0909 0960200 001 226</t>
  </si>
  <si>
    <t xml:space="preserve"> 000 0909 0960200 001 300</t>
  </si>
  <si>
    <t xml:space="preserve"> 000 0909 0960200 001 310</t>
  </si>
  <si>
    <t xml:space="preserve"> 000 0909 5210265 000 000</t>
  </si>
  <si>
    <t xml:space="preserve"> 000 0909 5210265 500 000</t>
  </si>
  <si>
    <t xml:space="preserve"> 000 0909 5210265 500 200</t>
  </si>
  <si>
    <t xml:space="preserve"> 000 0909 5210265 500 220</t>
  </si>
  <si>
    <t xml:space="preserve"> 000 0909 5210265 500 221</t>
  </si>
  <si>
    <t xml:space="preserve"> 000 0909 5210265 500 300</t>
  </si>
  <si>
    <t xml:space="preserve"> 000 0909 5210265 500 340</t>
  </si>
  <si>
    <t xml:space="preserve"> 000 0909 5210272 000 000</t>
  </si>
  <si>
    <t xml:space="preserve"> 000 0909 5210272 500 000</t>
  </si>
  <si>
    <t xml:space="preserve"> 000 0909 5210272 500 200</t>
  </si>
  <si>
    <t xml:space="preserve"> 000 0909 5210272 500 210</t>
  </si>
  <si>
    <t xml:space="preserve"> 000 0909 5210272 500 211</t>
  </si>
  <si>
    <t xml:space="preserve">  Закон Хабаровского края от 25 ноября 2009 г. № 277 "О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детей-сирот и детей, оставшихся б</t>
  </si>
  <si>
    <t xml:space="preserve"> 000 0909 5210275 000 000</t>
  </si>
  <si>
    <t xml:space="preserve"> 000 0909 5210275 500 000</t>
  </si>
  <si>
    <t xml:space="preserve"> 000 0909 5210275 500 200</t>
  </si>
  <si>
    <t xml:space="preserve"> 000 0909 5210275 500 210</t>
  </si>
  <si>
    <t xml:space="preserve"> 000 0909 5210275 500 211</t>
  </si>
  <si>
    <t xml:space="preserve"> 000 0909 5210275 500 340</t>
  </si>
  <si>
    <t xml:space="preserve">  СОЦИАЛЬНАЯ ПОЛИТИКА</t>
  </si>
  <si>
    <t xml:space="preserve"> 000 1000 0000000 000 000</t>
  </si>
  <si>
    <t xml:space="preserve">  Пенсионное обеспечение</t>
  </si>
  <si>
    <t xml:space="preserve"> 000 1001 0000000 000 000</t>
  </si>
  <si>
    <t xml:space="preserve">  Доплаты к пенсиям государственных служащих субъектов Российской Федерации и муниципальных служащих</t>
  </si>
  <si>
    <t xml:space="preserve"> 000 1001 4910100 000 000</t>
  </si>
  <si>
    <t xml:space="preserve">  Социальные выплаты</t>
  </si>
  <si>
    <t xml:space="preserve"> 000 1001 4910100 005 000</t>
  </si>
  <si>
    <t xml:space="preserve"> 000 1001 4910100 005 200</t>
  </si>
  <si>
    <t xml:space="preserve"> 000 1001 4910100 005 260</t>
  </si>
  <si>
    <t xml:space="preserve">  Пенсии, пособия, выплачиваемые организациями сектора государственного управления</t>
  </si>
  <si>
    <t xml:space="preserve"> 000 1001 4910100 005 263</t>
  </si>
  <si>
    <t xml:space="preserve"> 000 1001 5210600 000 000</t>
  </si>
  <si>
    <t xml:space="preserve"> 000 1001 5210600 005 000</t>
  </si>
  <si>
    <t xml:space="preserve"> 000 1001 5210600 005 200</t>
  </si>
  <si>
    <t xml:space="preserve"> 000 1001 5210600 005 260</t>
  </si>
  <si>
    <t xml:space="preserve"> 000 1001 5210600 005 263</t>
  </si>
  <si>
    <t xml:space="preserve">  Социальное обеспечение населения</t>
  </si>
  <si>
    <t xml:space="preserve"> 000 1003 0000000 000 000</t>
  </si>
  <si>
    <t xml:space="preserve"> 000 1003 0700500 000 000</t>
  </si>
  <si>
    <t xml:space="preserve"> 000 1003 0700500 005 000</t>
  </si>
  <si>
    <t xml:space="preserve"> 000 1003 0700500 005 200</t>
  </si>
  <si>
    <t xml:space="preserve"> 000 1003 0700500 005 260</t>
  </si>
  <si>
    <t xml:space="preserve"> 000 1003 0700500 005 262</t>
  </si>
  <si>
    <t xml:space="preserve">  Подпрограмма "Обеспечение жильем молодых семей"</t>
  </si>
  <si>
    <t xml:space="preserve"> 000 1003 1008820 000 000</t>
  </si>
  <si>
    <t xml:space="preserve"> 000 1003 1008820 501 000</t>
  </si>
  <si>
    <t xml:space="preserve"> 000 1003 1008820 501 200</t>
  </si>
  <si>
    <t xml:space="preserve"> 000 1003 1008820 501 260</t>
  </si>
  <si>
    <t xml:space="preserve"> 000 1003 1008820 501 262</t>
  </si>
  <si>
    <t xml:space="preserve"> 000 1003 1040200 000 000</t>
  </si>
  <si>
    <t xml:space="preserve"> 000 1003 1040200 501 000</t>
  </si>
  <si>
    <t xml:space="preserve"> 000 1003 1040200 501 200</t>
  </si>
  <si>
    <t xml:space="preserve"> 000 1003 1040200 501 260</t>
  </si>
  <si>
    <t xml:space="preserve"> 000 1003 1040200 501 262</t>
  </si>
  <si>
    <t xml:space="preserve"> 000 1003 5058602 000 000</t>
  </si>
  <si>
    <t xml:space="preserve"> 000 1003 5058602 005 000</t>
  </si>
  <si>
    <t xml:space="preserve"> 000 1003 5058602 005 200</t>
  </si>
  <si>
    <t xml:space="preserve"> 000 1003 5058602 005 260</t>
  </si>
  <si>
    <t xml:space="preserve"> 000 1003 5058602 005 262</t>
  </si>
  <si>
    <t xml:space="preserve">  Мероприятия в области социальной политики</t>
  </si>
  <si>
    <t xml:space="preserve"> 000 1003 5140100 000 000</t>
  </si>
  <si>
    <t xml:space="preserve"> 000 1003 5140100 005 000</t>
  </si>
  <si>
    <t xml:space="preserve"> 000 1003 5140100 005 200</t>
  </si>
  <si>
    <t xml:space="preserve"> 000 1003 5140100 005 260</t>
  </si>
  <si>
    <t xml:space="preserve"> 000 1003 5140100 005 262</t>
  </si>
  <si>
    <t xml:space="preserve">  Закон Хабаровского края от 14 ноября 2007 г.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</t>
  </si>
  <si>
    <t xml:space="preserve"> 000 1003 5210257 000 000</t>
  </si>
  <si>
    <t xml:space="preserve"> 000 1003 5210257 005 000</t>
  </si>
  <si>
    <t xml:space="preserve"> 000 1003 5210257 005 200</t>
  </si>
  <si>
    <t xml:space="preserve"> 000 1003 5210257 005 220</t>
  </si>
  <si>
    <t xml:space="preserve"> 000 1003 5210257 005 226</t>
  </si>
  <si>
    <t xml:space="preserve">  Социальные выплаты молодым семьям на строительство (приобретение) жилья в сооветствии с Законом Хабаровского края от 29 января 2006 г. № 74 "О краевой целевой программе "Жилище" на 2007 – 2010 годы"</t>
  </si>
  <si>
    <t xml:space="preserve"> 000 1003 5220901 000 000</t>
  </si>
  <si>
    <t xml:space="preserve"> 000 1003 5220901 501 000</t>
  </si>
  <si>
    <t xml:space="preserve"> 000 1003 5220901 501 200</t>
  </si>
  <si>
    <t xml:space="preserve"> 000 1003 5220901 501 260</t>
  </si>
  <si>
    <t xml:space="preserve"> 000 1003 5220901 501 262</t>
  </si>
  <si>
    <t xml:space="preserve">  Краевая целевая программа "Жилище" на 2011 – 2015 годы</t>
  </si>
  <si>
    <t xml:space="preserve"> 000 1003 5221800 000 000</t>
  </si>
  <si>
    <t xml:space="preserve"> 000 1003 7950000 501 000</t>
  </si>
  <si>
    <t xml:space="preserve"> 000 1003 7950000 501 200</t>
  </si>
  <si>
    <t xml:space="preserve"> 000 1003 7950000 501 260</t>
  </si>
  <si>
    <t xml:space="preserve"> 000 1003 7950000 501 262</t>
  </si>
  <si>
    <t xml:space="preserve">  Охрана семьи и детства</t>
  </si>
  <si>
    <t xml:space="preserve"> 000 1004 0000000 000 000</t>
  </si>
  <si>
    <t xml:space="preserve">  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</si>
  <si>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000 1004 5201000 000 000</t>
  </si>
  <si>
    <t xml:space="preserve"> 000 1004 5201000 005 000</t>
  </si>
  <si>
    <t xml:space="preserve"> 000 1004 5201000 005 200</t>
  </si>
  <si>
    <t xml:space="preserve"> 000 1004 5201000 005 260</t>
  </si>
  <si>
    <t xml:space="preserve"> 000 1004 5201000 005 262</t>
  </si>
  <si>
    <t xml:space="preserve">  ФИЗИЧЕСКАЯ КУЛЬТУРА И СПОРТ</t>
  </si>
  <si>
    <t xml:space="preserve"> 000 1100 0000000 000 000</t>
  </si>
  <si>
    <t xml:space="preserve">  Массовый спорт</t>
  </si>
  <si>
    <t xml:space="preserve"> 000 1102 0000000 000 000</t>
  </si>
  <si>
    <t xml:space="preserve"> 000 1102 0700500 000 000</t>
  </si>
  <si>
    <t xml:space="preserve"> 000 1102 0700500 500 000</t>
  </si>
  <si>
    <t xml:space="preserve"> 000 1102 0700500 500 200</t>
  </si>
  <si>
    <t xml:space="preserve"> 000 1102 0700500 500 220</t>
  </si>
  <si>
    <t xml:space="preserve"> 000 1102 0700500 500 222</t>
  </si>
  <si>
    <t xml:space="preserve">  Мероприятия в области здравоохранения, спорта и физической культуры, туризма</t>
  </si>
  <si>
    <t xml:space="preserve"> 000 1102 5129700 000 000</t>
  </si>
  <si>
    <t xml:space="preserve"> 000 1102 5129700 500 000</t>
  </si>
  <si>
    <t xml:space="preserve"> 000 1102 5129700 500 200</t>
  </si>
  <si>
    <t xml:space="preserve"> 000 1102 5129700 500 210</t>
  </si>
  <si>
    <t xml:space="preserve"> 000 1102 5129700 500 212</t>
  </si>
  <si>
    <t xml:space="preserve"> 000 1102 5129700 500 220</t>
  </si>
  <si>
    <t xml:space="preserve"> 000 1102 5129700 500 222</t>
  </si>
  <si>
    <t xml:space="preserve"> 000 1102 5129700 500 224</t>
  </si>
  <si>
    <t xml:space="preserve"> 000 1102 5129700 500 226</t>
  </si>
  <si>
    <t xml:space="preserve"> 000 1102 5129700 500 290</t>
  </si>
  <si>
    <t xml:space="preserve"> 000 1102 5129700 500 300</t>
  </si>
  <si>
    <t xml:space="preserve"> 000 1102 5129700 500 340</t>
  </si>
  <si>
    <t xml:space="preserve">  СРЕДСТВА МАССОВОЙ ИНФОРМАЦИИ</t>
  </si>
  <si>
    <t xml:space="preserve"> 000 1200 0000000 000 000</t>
  </si>
  <si>
    <t xml:space="preserve">  Периодическая печать и издательства</t>
  </si>
  <si>
    <t xml:space="preserve"> 000 1202 0000000 000 000</t>
  </si>
  <si>
    <t xml:space="preserve">  Государственная поддержка в сфере культуры, кинематографии и средств массовой информации</t>
  </si>
  <si>
    <t xml:space="preserve"> 000 1202 4578500 000 000</t>
  </si>
  <si>
    <t xml:space="preserve"> 000 1202 4578500 006 000</t>
  </si>
  <si>
    <t xml:space="preserve"> 000 1202 4578500 006 200</t>
  </si>
  <si>
    <t xml:space="preserve"> 000 1202 4578500 006 240</t>
  </si>
  <si>
    <t xml:space="preserve"> 000 1202 4578500 006 241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</si>
  <si>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</si>
  <si>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000 1400 0000000 000 000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</si>
  <si>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</si>
  <si>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000 1401 0000000 000 000</t>
  </si>
  <si>
    <t xml:space="preserve">  Выравнивание бюджетной обеспеченности поселений из районного фонда финансовой поддержки</t>
  </si>
  <si>
    <t xml:space="preserve"> 000 1401 5160130 000 000</t>
  </si>
  <si>
    <t xml:space="preserve">  Фонд финансовой поддержки</t>
  </si>
  <si>
    <t xml:space="preserve"> 000 1401 5160130 008 000</t>
  </si>
  <si>
    <t xml:space="preserve"> 000 1401 5160130 008 200</t>
  </si>
  <si>
    <t xml:space="preserve"> 000 1401 5160130 008 250</t>
  </si>
  <si>
    <t xml:space="preserve"> 000 1401 5160130 008 251</t>
  </si>
  <si>
    <t xml:space="preserve">  Иные дотации</t>
  </si>
  <si>
    <t xml:space="preserve"> 000 1402 0000000 000 000</t>
  </si>
  <si>
    <t xml:space="preserve">  Дотации на обеспечение сбалансированности местных бюджетов</t>
  </si>
  <si>
    <t xml:space="preserve"> 000 1402 5210352 000 000</t>
  </si>
  <si>
    <t xml:space="preserve"> 000 1402 5210352 017 000</t>
  </si>
  <si>
    <t xml:space="preserve"> 000 1402 5210352 017 200</t>
  </si>
  <si>
    <t xml:space="preserve"> 000 1402 5210352 017 250</t>
  </si>
  <si>
    <t xml:space="preserve"> 000 1402 5210352 017 251</t>
  </si>
  <si>
    <t xml:space="preserve">  Прочие межбюджетные трансферты общего характера</t>
  </si>
  <si>
    <t xml:space="preserve"> 000 1403 0000000 000 000</t>
  </si>
  <si>
    <t xml:space="preserve">  Закон Хабаровского края от 30 ноября 2005 г. № 312 "О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</t>
  </si>
  <si>
    <t xml:space="preserve"> 000 1403 5210248 000 000</t>
  </si>
  <si>
    <t xml:space="preserve"> 000 1403 5210248 009 000</t>
  </si>
  <si>
    <t xml:space="preserve"> 000 1403 5210248 009 200</t>
  </si>
  <si>
    <t xml:space="preserve"> 000 1403 5210248 009 250</t>
  </si>
  <si>
    <t xml:space="preserve"> 000 1403 5210248 009 251</t>
  </si>
  <si>
    <t>Выполнение функций органа местного самоуправления</t>
  </si>
  <si>
    <t>Межбюджетные трансферты бюджетам муниципальных районов из бюджетов поселений и 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заключеными соглашениями</t>
  </si>
  <si>
    <t>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-администрирование</t>
  </si>
  <si>
    <t xml:space="preserve">  Обеспечение равных условий оплаты труда и иных социальных гарантий, установленных нормативными правовыми актами Хабаровского края, в органах государственной власти и местного самоуправления Хабаровского края, выполняющих функции по осуществлению полномочий Российской Федерации по государственной регистрации актов гражданского состояния</t>
  </si>
  <si>
    <t>Содержание автомобильных дорог общего польтзования</t>
  </si>
  <si>
    <t>Мероприятия в области коммунального хозяйства</t>
  </si>
  <si>
    <t xml:space="preserve">  Обеспечение деятельности подведомственных учреждений - детские дошкольные учреждения</t>
  </si>
  <si>
    <t>Школа с.Мариинское ,Ульчского района</t>
  </si>
  <si>
    <t xml:space="preserve">  Обеспечение деятельности подведомственных учреждений- учреждения по внешкольной работе с детьми</t>
  </si>
  <si>
    <t xml:space="preserve">  Обеспечение деятельности подведомственных учреждений -детские дома</t>
  </si>
  <si>
    <t>Начальная шкода с детским садом с. Ухта Ульчского района</t>
  </si>
  <si>
    <t>Работы по содержанию имущества</t>
  </si>
  <si>
    <t xml:space="preserve"> 000 0707 4320200 500 225 </t>
  </si>
  <si>
    <t>Учебно-методические кабинеты, централизовангные бухгалтерии, группы хозяйственного обслуживания</t>
  </si>
  <si>
    <t xml:space="preserve"> 000 0709 4520000 000 000</t>
  </si>
  <si>
    <t>Федеральная цнлевая программа "Жилище" на 2002-2010 годы ( второй этап)</t>
  </si>
  <si>
    <t>Субсидии на обеспечение  жильем молодых семей</t>
  </si>
  <si>
    <t xml:space="preserve">  Закон Хабаровского края от 14.11.2007 № 153 «О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образования» - возмещение расходов педагогическим работникам по оплате жилого помещения с отоплением и освещением</t>
  </si>
  <si>
    <t>Код расходов бюджетной классификации</t>
  </si>
  <si>
    <t>сумма</t>
  </si>
  <si>
    <t>%</t>
  </si>
  <si>
    <t xml:space="preserve"> 000 0901 5210243 001 340</t>
  </si>
  <si>
    <t xml:space="preserve">  Закон Хабаровского края от 31.10.2007 № 148"Денежные выплаты медицинскому персоналу фельдшерско-акушерских пунктов, врачам, фельдшерам и медицинским сестрам скорой медицинской помощи – администрирование</t>
  </si>
  <si>
    <t xml:space="preserve">  Закон Хабаровского края от 13.03.2010 № 306 "О наделении органов местного самоуправления Хабаровского края государственными полномочиями Хабаровского края по оргаизации и обеспечению отдыха детей и оздоровления детей" в части оплаты стоимости набора продуктов питания для детей в организованных органми местного самоуправления оздоровительных лагерях с дневным пребыванием</t>
  </si>
  <si>
    <t xml:space="preserve"> Библиотеки- Обеспечение деятельности подведомственных учреждений</t>
  </si>
  <si>
    <t>Исполнено по отчету за 2011 год (ф.503117)</t>
  </si>
  <si>
    <t>Сводной бюджетной росписью</t>
  </si>
  <si>
    <t>Решением о бюджете  от 25.12.2012       № 476</t>
  </si>
  <si>
    <t>6=(5-4)</t>
  </si>
  <si>
    <t>Отчет об исполнении бюджета на 01.01.2013 года (ф.0503117)</t>
  </si>
  <si>
    <t>Отклонение (исполнено по отчету на 01.01.2013 года(ф.0503117) от)</t>
  </si>
  <si>
    <t>Утвержденных бюджетных назначений по отчету</t>
  </si>
  <si>
    <t>Сумма</t>
  </si>
  <si>
    <t>Отчета за 2011 год (ф.0503117)</t>
  </si>
  <si>
    <t>10=(9-8)</t>
  </si>
  <si>
    <t>12=(9-3)</t>
  </si>
  <si>
    <t>Премирование победителей смотра-конкурса на лучшую организацию работы представительных органов муниципальных образований Хабаровского края</t>
  </si>
  <si>
    <t>Выполнение фунций органа местного самоуправления</t>
  </si>
  <si>
    <t>000 01 03 5210345 000 000</t>
  </si>
  <si>
    <t>000 01 03 5210345 500 000</t>
  </si>
  <si>
    <t>Выполнение функций органми местного самоуправления</t>
  </si>
  <si>
    <t>Субвенция на реализацию Закона Хаб края от 23.11.2011  № 146по предупреждению и ликвидации болезней животных(администраирование</t>
  </si>
  <si>
    <t>000 01 04 5210285 500 000</t>
  </si>
  <si>
    <t>000 01 04 5210285 000 000</t>
  </si>
  <si>
    <t>Судебная система</t>
  </si>
  <si>
    <t>Составление (изменение)списков кандидатов в присяжные заседатели федеральных судов общей юрисдикции в Российской Федерации</t>
  </si>
  <si>
    <t>Выполнение функций органов местного самоуправления</t>
  </si>
  <si>
    <t>000 01 05 0000000 000 000</t>
  </si>
  <si>
    <t>000 01 05 0014000 000 000</t>
  </si>
  <si>
    <t>000 01 05 0014000 500 000</t>
  </si>
  <si>
    <t>Обеспечение деятельности  финансовых, налоговых и таможенных органов и органов финансового(финансово-бюджетного)надзора</t>
  </si>
  <si>
    <t>Центральный аппарат</t>
  </si>
  <si>
    <t>Расходы</t>
  </si>
  <si>
    <t>901 01 06 0020400 500 200</t>
  </si>
  <si>
    <t>901 01 06 0020400 500 000</t>
  </si>
  <si>
    <t>000 01 06 0000000000 000</t>
  </si>
  <si>
    <t>901 01 06 0020400 000 000</t>
  </si>
  <si>
    <t>Защита населения и территории от чрезвычайных ситуаций природного ти техногенного характера, гражданская оборона</t>
  </si>
  <si>
    <t>Предупреждение и ликвидация последствий чрезвычайных ситуаций и с тихийных бедствий природного и техногенного характера</t>
  </si>
  <si>
    <t>000 03 09 0000000 000 000</t>
  </si>
  <si>
    <t>000 03 09 2180100 000 000</t>
  </si>
  <si>
    <t>000 03 09 2180100 500 000</t>
  </si>
  <si>
    <t xml:space="preserve">Сельское хозяйство и рыболовство </t>
  </si>
  <si>
    <t>Субвенция на реализацию Закона Хаб края от 23.11.2011 по предупреждению и ликвидации болезней животных</t>
  </si>
  <si>
    <t>000 04 05 0000000 000 000</t>
  </si>
  <si>
    <t>000 04 05 5210282 000 000</t>
  </si>
  <si>
    <t>000 04 05 5210282 500 000</t>
  </si>
  <si>
    <t>Отдельные мероприятия в области дорожного хозяйства</t>
  </si>
  <si>
    <t>Дорожное хозяйство</t>
  </si>
  <si>
    <t xml:space="preserve"> 000 0409 3150000 000 000</t>
  </si>
  <si>
    <t xml:space="preserve">Информационная и консультационная поддержка субъектов малого и среднего предпринимательства, их объединений и организаций образующих инфаструктуру поддержки субъектов малого и среднего предпринимательства </t>
  </si>
  <si>
    <t>000 04 12 7950301 000 000</t>
  </si>
  <si>
    <t>000 04 12 7950301 500 000</t>
  </si>
  <si>
    <t>Поддержка в области подготовки,переподготовки и повышения увалификации субъектов малого и среднего  предпринимательства и их работников</t>
  </si>
  <si>
    <t>000 04 12 7950302 000 000</t>
  </si>
  <si>
    <t>000 04 12 7950302 500 000</t>
  </si>
  <si>
    <t>Финансовая поддержка субъектов малого и среднего предпринимательства и организаций, образующих инфраструктуру поддержки субъектов малого и среднего предпринимательства</t>
  </si>
  <si>
    <t>Субсидии юридическим лицам</t>
  </si>
  <si>
    <t>000 04 12 7950303 000 000</t>
  </si>
  <si>
    <t>000 04 12 7950303 006 000</t>
  </si>
  <si>
    <t>Целевые программы муниципальных образований</t>
  </si>
  <si>
    <t>000 04 12 7950000 000 000</t>
  </si>
  <si>
    <t>Долгострочная цевая программа "Развитие малого и среднего предпринимательства в Ульчском муниципальтном районе на 2012-2017 годы"</t>
  </si>
  <si>
    <t>000 04 12 7950300 000 000</t>
  </si>
  <si>
    <t xml:space="preserve">Приобретение специализированнолй техники для содержания автомобильных дорог общего пользования местного значения </t>
  </si>
  <si>
    <t>000 04 09 5210122 000 000</t>
  </si>
  <si>
    <t>000 04 09 5210122 500 000</t>
  </si>
  <si>
    <t>00005 02 0921605 000 000</t>
  </si>
  <si>
    <t>000 05 02 0921605 006 000</t>
  </si>
  <si>
    <t>000 05 02 0921605 500 000</t>
  </si>
  <si>
    <t>Компенсация выпадающих доходов организациям, предоставляющим населению услуги муниципальных бань по тарифам, не обеспечивающим возмещение издержек</t>
  </si>
  <si>
    <t>000 05 02 0921606 000 000</t>
  </si>
  <si>
    <t>000 05 02 0921606 006 000</t>
  </si>
  <si>
    <t>Компесация выпадающих доходов организациям, предоставляющим услуги по погреблению умерших пенсионеров и получающим возмещение стоимости услуг в размере, не обеспечивающим возмещение издержек</t>
  </si>
  <si>
    <t>000 05 02 0921607 000 000</t>
  </si>
  <si>
    <t>000 05 02 0921607 006 000</t>
  </si>
  <si>
    <t>Субсидия на финансирование расходных обязательств городских округов и муниципальных районов края по возмещению организациям затрат, связанных с производством тепловой и (или) электрической энергии</t>
  </si>
  <si>
    <t>Безвозмездные перечисления государственным и муниципальным образованиям</t>
  </si>
  <si>
    <t>Безвозмездные перечисления за исключением государственных и муниципальных образований</t>
  </si>
  <si>
    <t>000 05 02 5210121 000 000</t>
  </si>
  <si>
    <t>000 05 02 5210121 006 241</t>
  </si>
  <si>
    <t>Краевая целевая программа "Жилище" на 2011-2015 годы</t>
  </si>
  <si>
    <t>000 0502 5221800 000 000</t>
  </si>
  <si>
    <t>Субсидия на установку системы видеонаблюдения</t>
  </si>
  <si>
    <t>Выполнение функций бюджетными учреждениями</t>
  </si>
  <si>
    <t>Безвозмездные перечисления организациям</t>
  </si>
  <si>
    <t>902 07 01 5222900 001 240</t>
  </si>
  <si>
    <t>Безвозмездные перечисления государтсвееным и муниципальным организациям</t>
  </si>
  <si>
    <t>902 07 01 5222900 001 241</t>
  </si>
  <si>
    <t>000 07 01 5222900 000 000</t>
  </si>
  <si>
    <t>000 07 01 5222900 001 000</t>
  </si>
  <si>
    <t>Краевая целевая программа "Государственная поддержка развития муниципальной системы дошкольного образования в Хабаровскуом крае на 2011-2013 г."</t>
  </si>
  <si>
    <t>Резервные фонды</t>
  </si>
  <si>
    <t>Резервные фонды местных администраций</t>
  </si>
  <si>
    <t>000 07 02 0000000 000 000</t>
  </si>
  <si>
    <t>000 0702 0700500 000 000</t>
  </si>
  <si>
    <t>000 07 02 0700500 001 000</t>
  </si>
  <si>
    <t>000 0702 0700500 001 240</t>
  </si>
  <si>
    <t>000 0702 0700500 001 241</t>
  </si>
  <si>
    <t>Субвенция в части финансвого обеспечения мер социальной поддержки</t>
  </si>
  <si>
    <t>000 0702 5210283 000 000</t>
  </si>
  <si>
    <t>000 0702 5210283 001 000</t>
  </si>
  <si>
    <t>000 0702 5210283 000 240</t>
  </si>
  <si>
    <t>000 0702 5210283 000 241</t>
  </si>
  <si>
    <t>Проведение краевых мероприятий</t>
  </si>
  <si>
    <t>000 0702 5210342 000 000</t>
  </si>
  <si>
    <t>000 0702 5210342 001 000</t>
  </si>
  <si>
    <t>000 0702 5210342 000 240</t>
  </si>
  <si>
    <t>000 0702 5210342 000 241</t>
  </si>
  <si>
    <t>Бюджетные инвенстиции в объекты капитального строительства, не включенные в целевые программы</t>
  </si>
  <si>
    <t>000 07 07 1020000 000 000</t>
  </si>
  <si>
    <t>Бюджетные инвенстиции в объекты капитального строительства собственности муниципальных образований</t>
  </si>
  <si>
    <t>000 07 07 1020102 000 000</t>
  </si>
  <si>
    <t>Бюджетные инвенстриции</t>
  </si>
  <si>
    <t>000 07 07 1020102 003 000</t>
  </si>
  <si>
    <t>000 07 07 5210342 000 000</t>
  </si>
  <si>
    <t>000 07 07 5210342 500 000</t>
  </si>
  <si>
    <t>Закон Хабаровского краяот 25 11 2009 №285 №О наделении органов местного самоуправления Хабаровского края  отдельными государственными полномочиями Хабаровского края по финансовому обеспечению расх реализующих основную одов наобщеобразовательную программу дошкольного образования" -администрирование</t>
  </si>
  <si>
    <t>Оплата труда и начисления на выплаты по оплате труда</t>
  </si>
  <si>
    <t>Заработная плата</t>
  </si>
  <si>
    <t xml:space="preserve">начисление на выплаты по оплате труда </t>
  </si>
  <si>
    <t>Поступление нефинансовых активов</t>
  </si>
  <si>
    <t>Увеличение стоимости основных средств</t>
  </si>
  <si>
    <t>Проведение краевых мероприятяий</t>
  </si>
  <si>
    <t>000 0801 5210342 000 000</t>
  </si>
  <si>
    <t>000 0801 5210342 001 000</t>
  </si>
  <si>
    <t>000 0801 5210342 001 240</t>
  </si>
  <si>
    <t>000 0801 5210342 001 241</t>
  </si>
  <si>
    <t>Бюджетные инвестиции в объекты капитального строительства собственности муниципального образования</t>
  </si>
  <si>
    <t>Бюджетные инвестиции</t>
  </si>
  <si>
    <t>Оплата работ, услуг</t>
  </si>
  <si>
    <t>Прочие работы, услуги</t>
  </si>
  <si>
    <t>000 09 00 1020102 000 000</t>
  </si>
  <si>
    <t>000 09 00 1020102 003 000</t>
  </si>
  <si>
    <t>000 09 00 1020102 003 220</t>
  </si>
  <si>
    <t>000 09 00 1020102 003 200</t>
  </si>
  <si>
    <t>000 09 00 1020102 003 226</t>
  </si>
  <si>
    <t>Закон Хабаровского края от 23.11.2011 №144 "О наделении органов местного самоуправления Хабаровского края государтсвенными полномочиями Хабаровского края  по организации оказания медицинской помощи в муниципальных учреждениях здравоохранения Хабаровского края"</t>
  </si>
  <si>
    <t>Выполнение фунций бюджетными учреждениями</t>
  </si>
  <si>
    <t>000 09 01 5210231 000 000</t>
  </si>
  <si>
    <t>0000 09 01 5210231 001 000</t>
  </si>
  <si>
    <t>000 09 01 5210231 001 240</t>
  </si>
  <si>
    <t>000 09 01 5210231 001 241</t>
  </si>
  <si>
    <t xml:space="preserve">Выполнение функций бюджетных учреждений </t>
  </si>
  <si>
    <t>000 09 02 5210231 000 000</t>
  </si>
  <si>
    <t>000 09 02 5210231 001 000</t>
  </si>
  <si>
    <t>000 09 02 5210231 001 240</t>
  </si>
  <si>
    <t>000 09 02 5210231 001 241</t>
  </si>
  <si>
    <t>000 09 04 5210231 000 000</t>
  </si>
  <si>
    <t>000 09 04 5210231 001 000</t>
  </si>
  <si>
    <t>000 09 04 5210231 001 240</t>
  </si>
  <si>
    <t>000 09 04 5210231 001 241</t>
  </si>
  <si>
    <t>Реализация программы модернизации здравоохранения Субъектов Российской Федерации в части внедрения современных информационных систем в здравоохранении в целях перехода на полисы обязательного медицинского страхования единого образца</t>
  </si>
  <si>
    <t>000 09 09 0960100 000 000</t>
  </si>
  <si>
    <t>000 09 09 0960100 001 000</t>
  </si>
  <si>
    <t>000 09 09 0960100 001 240</t>
  </si>
  <si>
    <t>000 09 09 0960100 001 241</t>
  </si>
  <si>
    <t>Краевая программа "Модернизация здравоохранения Хабаровского края на 2011-2012годы" в части укрепления материально-технической базы медицинских учреждений за счет ассигнований коаевого бюджета</t>
  </si>
  <si>
    <t>000 09 09 0962100 000 000</t>
  </si>
  <si>
    <t>000 09 09 0962100 000 240</t>
  </si>
  <si>
    <t xml:space="preserve"> 000 09 09 0962100 000 241</t>
  </si>
  <si>
    <t>Выполнение функций органами местного самоуправления</t>
  </si>
  <si>
    <t>Начисления на выплаты по оплате труда</t>
  </si>
  <si>
    <t>Прочие выплаты</t>
  </si>
  <si>
    <t>Оплата работ,услуг</t>
  </si>
  <si>
    <t>Услуги связи</t>
  </si>
  <si>
    <t>Транспортные услуги</t>
  </si>
  <si>
    <t>Прочие расходы</t>
  </si>
  <si>
    <t>Увеличение стоимости материальных запасов</t>
  </si>
  <si>
    <t>000 09 09 5210281 000 000</t>
  </si>
  <si>
    <t>000 09 09 5210281 500 000</t>
  </si>
  <si>
    <t>000 09 09 5210281 500 210</t>
  </si>
  <si>
    <t>000 09 09 5210281 500 211</t>
  </si>
  <si>
    <t>000 09 09 5210281 500 213</t>
  </si>
  <si>
    <t>000 09 09 5210281 500 212</t>
  </si>
  <si>
    <t>000 09 09 5210281 500 220</t>
  </si>
  <si>
    <t>000 09 09 5210281 500 221</t>
  </si>
  <si>
    <t>000 09 09 5210281 500 222</t>
  </si>
  <si>
    <t>000 09 09 5210281 500 226</t>
  </si>
  <si>
    <t>000 09 09 5210281 500 290</t>
  </si>
  <si>
    <t>000 09 09 5210281 500 300</t>
  </si>
  <si>
    <t>000 09 09 5210281 500 340</t>
  </si>
  <si>
    <t>Межбюджетные трансферты бюджетам муниципальных районов из бюджетов поселений и межбюджетные трансферты бюджетиам сельских посеклений из бюджетов муниципальных районов на осуществление части полномочий по решению вопросов местного значения в соответствии с заключеными соглашениями</t>
  </si>
  <si>
    <t>Подпрограмма "Обеспечение жильем молодых семей"</t>
  </si>
  <si>
    <t xml:space="preserve">Субсидии на обеспечением жильем </t>
  </si>
  <si>
    <t>Социальное обеспечение</t>
  </si>
  <si>
    <t>пособия по социальной помощи населению</t>
  </si>
  <si>
    <t>Федеральные целевые программы</t>
  </si>
  <si>
    <t>000 10 03 1000000 000 000</t>
  </si>
  <si>
    <t>Выполнение функций органов местного самоуправленитя</t>
  </si>
  <si>
    <t>Социальные выплаты</t>
  </si>
  <si>
    <t xml:space="preserve"> 000 1003 5221800 500 000</t>
  </si>
  <si>
    <t xml:space="preserve"> 000 1003 5221800 500 200</t>
  </si>
  <si>
    <t xml:space="preserve"> 000 1003 5221800 500 260</t>
  </si>
  <si>
    <t xml:space="preserve"> 000 1003 5221800 500 262</t>
  </si>
  <si>
    <t>000 1003 5221806 000 000</t>
  </si>
  <si>
    <t>000 1003 5221806 500 000</t>
  </si>
  <si>
    <t>000 1003 5221860 500 200</t>
  </si>
  <si>
    <t>000 1003 5221806 500 260</t>
  </si>
  <si>
    <t>000 1003 5221806 500 262</t>
  </si>
  <si>
    <t>Районная целевая программа "Обеспечение жильем молодых семей в Ульчском муниципальном районе"</t>
  </si>
  <si>
    <t>Выполнениетфункций органами местного самоуправления</t>
  </si>
  <si>
    <t>000 1003 7950200 000 000</t>
  </si>
  <si>
    <t>000 1003 7950200 500 000</t>
  </si>
  <si>
    <t>000 1003 7950200 501 000</t>
  </si>
  <si>
    <t>000 1003 7950200 501 200</t>
  </si>
  <si>
    <t>000 1003 7950200 501 260</t>
  </si>
  <si>
    <t>000 1003 7950200 501 262</t>
  </si>
  <si>
    <t xml:space="preserve"> 000 0103 0020400 500 310</t>
  </si>
  <si>
    <t>000 01 03 5210345 500 200</t>
  </si>
  <si>
    <t>000 01 03 5210345 500 220</t>
  </si>
  <si>
    <t>000 01 03 5210345 500 211</t>
  </si>
  <si>
    <t>000 01 03 5210345 500 213</t>
  </si>
  <si>
    <t>000 01 03 5210345 500 300</t>
  </si>
  <si>
    <t>000 01 03 5210345 500 310</t>
  </si>
  <si>
    <t>000 01 03 5210345 500 340</t>
  </si>
  <si>
    <t>000 01 04 5210285 500 200</t>
  </si>
  <si>
    <t>000 01 04 5210285 500 210</t>
  </si>
  <si>
    <t>000 01 04 5210285 500 211</t>
  </si>
  <si>
    <t>000 01 04 5210285 500 213</t>
  </si>
  <si>
    <t>000 01 04 5210285 500 300</t>
  </si>
  <si>
    <t>000 01 04 5210277 500 340</t>
  </si>
  <si>
    <t xml:space="preserve"> 000 0104 5210292 500 310</t>
  </si>
  <si>
    <t>000 01 05 0014000 500 220</t>
  </si>
  <si>
    <t>000 01 05 0014000 500 221</t>
  </si>
  <si>
    <t>000 01 05 0014000 500 226</t>
  </si>
  <si>
    <t>000 01 05 0014000 500 300</t>
  </si>
  <si>
    <t>000 01 05 0014000 500 340</t>
  </si>
  <si>
    <t>000 01 05 0014000 500 200</t>
  </si>
  <si>
    <t>901 01 06 00204000 500 220</t>
  </si>
  <si>
    <t>901 01 06 00204000 500 211</t>
  </si>
  <si>
    <t>901 01 06 00204000 500 212</t>
  </si>
  <si>
    <t>901 01 06 00204000 500 213</t>
  </si>
  <si>
    <t>901 01 06 00204000 500 221</t>
  </si>
  <si>
    <t>901 01 06 00204000 500 222</t>
  </si>
  <si>
    <t>Работы, услуги по содержанию имущества</t>
  </si>
  <si>
    <t>901 01 06 00204000 500 225</t>
  </si>
  <si>
    <t>901 01 06 00204000 500 226</t>
  </si>
  <si>
    <t>прочие расходы</t>
  </si>
  <si>
    <t>901 01 06 00204000 500 290</t>
  </si>
  <si>
    <t>901 01 06 00204000 500 300</t>
  </si>
  <si>
    <t>901 01 06 00204000 500 310</t>
  </si>
  <si>
    <t>901 01 06 00204000 500 340</t>
  </si>
  <si>
    <t>000 03 09 2180100 500 200</t>
  </si>
  <si>
    <t>000 03 09 2180100 500 220</t>
  </si>
  <si>
    <t>000 03 09 21801005000 222</t>
  </si>
  <si>
    <t>000 03 09 2180100 500 300</t>
  </si>
  <si>
    <t>000 03 09 2180100 500 310</t>
  </si>
  <si>
    <t>000 04 05 5210282 500 200</t>
  </si>
  <si>
    <t>000 04 05 5210282 500 220</t>
  </si>
  <si>
    <t>000 04 05 5210282 500 226</t>
  </si>
  <si>
    <t>000 04 05 5210282 500 300</t>
  </si>
  <si>
    <t>000 04 05 5210282 500 310</t>
  </si>
  <si>
    <t>000 04 09 3150300 000 000</t>
  </si>
  <si>
    <t>000 04 09 3150300 500 000</t>
  </si>
  <si>
    <t>000 04 09 3150300 500 300</t>
  </si>
  <si>
    <t>000 04 09 3150300 500 310</t>
  </si>
  <si>
    <t>Прочие работы</t>
  </si>
  <si>
    <t xml:space="preserve"> 000 0409 3150400 500 290</t>
  </si>
  <si>
    <t>000 04 09 5210122 500 300</t>
  </si>
  <si>
    <t>000 04 09 5210122 500 310</t>
  </si>
  <si>
    <t>Другие расходы</t>
  </si>
  <si>
    <t>000 04 12 7950301 500 200</t>
  </si>
  <si>
    <t>000 04 12 7950301 500 220</t>
  </si>
  <si>
    <t>000 04 12 7950301 500 226</t>
  </si>
  <si>
    <t>000 04 12 7950301 500 290</t>
  </si>
  <si>
    <t>000 04 12 7950301 500 300</t>
  </si>
  <si>
    <t>000 04 12 7950301 500 340</t>
  </si>
  <si>
    <t>000 04 12 7950302 500 220</t>
  </si>
  <si>
    <t>000 04 12 7950302 500 226</t>
  </si>
  <si>
    <t>Безвозмездные перечисления организациям, за исключением государственных и муниципальных организаций</t>
  </si>
  <si>
    <t>000 04 12 7950303 006 242</t>
  </si>
  <si>
    <t>000 05 02 0921605 006 241</t>
  </si>
  <si>
    <t>000 05 02 0921605 006 242</t>
  </si>
  <si>
    <t>000 05 02 0921605 006 240</t>
  </si>
  <si>
    <t>000 05 02 0921605 500 200</t>
  </si>
  <si>
    <t>000 05 02 0921605 500 220</t>
  </si>
  <si>
    <t>000 05 02 0921605 500 222</t>
  </si>
  <si>
    <t>000 05 02 0921605 500 225</t>
  </si>
  <si>
    <t>000 05 02 0921605 500 226</t>
  </si>
  <si>
    <t>000 05 02 0921605 500 300</t>
  </si>
  <si>
    <t>000 05 02 0921605 500 310</t>
  </si>
  <si>
    <t>000 05 02 0921605 500 340</t>
  </si>
  <si>
    <t>000 05 02 0921606 006 241</t>
  </si>
  <si>
    <t>000 05 02 0921606 006 240</t>
  </si>
  <si>
    <t>000 05 02 0921606 006 242</t>
  </si>
  <si>
    <t>000 05 02 0921607 006 240</t>
  </si>
  <si>
    <t>000 05 02 5210121 006 242</t>
  </si>
  <si>
    <t>000 05 02 5210121 006 240</t>
  </si>
  <si>
    <t>000 05 02 5221898 500 200</t>
  </si>
  <si>
    <t>000 05 02 5221898 500 220</t>
  </si>
  <si>
    <t>000 05 02 5221898 500 222</t>
  </si>
  <si>
    <t>000 05 02 5221898 500 225</t>
  </si>
  <si>
    <t>000 05 02 5221898 500 226</t>
  </si>
  <si>
    <t xml:space="preserve"> 000 0502 5221898 500 340</t>
  </si>
  <si>
    <t xml:space="preserve"> 000 0701 4209900 001 240</t>
  </si>
  <si>
    <t xml:space="preserve"> 000 0701 4209900 001 241</t>
  </si>
  <si>
    <t xml:space="preserve"> 000 0702 1020102 807 300</t>
  </si>
  <si>
    <t xml:space="preserve"> 000 0702 1020102 807 310</t>
  </si>
  <si>
    <t xml:space="preserve"> 000 0701 5210278 001 240</t>
  </si>
  <si>
    <t xml:space="preserve"> 000 0701 5210278 001 241</t>
  </si>
  <si>
    <t xml:space="preserve"> 000 0702 4219900 001 240</t>
  </si>
  <si>
    <t xml:space="preserve"> 000 0702 4219900 001 241</t>
  </si>
  <si>
    <t xml:space="preserve"> 000 0702 4239900 001 240</t>
  </si>
  <si>
    <t xml:space="preserve"> 000 0702 4239900 001 241</t>
  </si>
  <si>
    <t xml:space="preserve"> 000 0702 4249900 001 240</t>
  </si>
  <si>
    <t xml:space="preserve"> 000 0702 4249900 001 241</t>
  </si>
  <si>
    <t xml:space="preserve"> 000 0702 4362100 001 240</t>
  </si>
  <si>
    <t xml:space="preserve"> 000 0702 4362100 001 241</t>
  </si>
  <si>
    <t xml:space="preserve"> 000 0702 5200900 001 240</t>
  </si>
  <si>
    <t xml:space="preserve"> 000 0702 5200900 001 241</t>
  </si>
  <si>
    <t xml:space="preserve"> 000 0702 5210244 001 240</t>
  </si>
  <si>
    <t xml:space="preserve"> 000 0702 5210244 001 241</t>
  </si>
  <si>
    <t xml:space="preserve"> 000 0702 5210247 001 240</t>
  </si>
  <si>
    <t xml:space="preserve"> 000 0702 5210247 001 241</t>
  </si>
  <si>
    <t xml:space="preserve"> 000 0702 5210278 001 241</t>
  </si>
  <si>
    <t xml:space="preserve"> 000 0702 5210278 001 240</t>
  </si>
  <si>
    <t xml:space="preserve"> 000 0702 5210341 001 240</t>
  </si>
  <si>
    <t xml:space="preserve"> 000 0702 5210341 001 241</t>
  </si>
  <si>
    <t>000 07 07 1020102 003 200</t>
  </si>
  <si>
    <t>000 07 07 1020102 003 220</t>
  </si>
  <si>
    <t>000 07 07 1020102 003 226</t>
  </si>
  <si>
    <t>000 0707 4310100 500 290</t>
  </si>
  <si>
    <t>000 0707 4310100 500 300</t>
  </si>
  <si>
    <t>000 0707 4310100 500 310</t>
  </si>
  <si>
    <t>000 0707 4310100 500 340</t>
  </si>
  <si>
    <t>000 0707 5210342 500 300</t>
  </si>
  <si>
    <t>000 0707 5210342 500 310</t>
  </si>
  <si>
    <t>000 0707 5210342 500 340</t>
  </si>
  <si>
    <t xml:space="preserve"> 000 0707 4320200 500 310</t>
  </si>
  <si>
    <t>Пособия по социальной помощи</t>
  </si>
  <si>
    <t xml:space="preserve"> 000 0707 4320200 500 262</t>
  </si>
  <si>
    <t xml:space="preserve"> 000 0707 4320200 500 290</t>
  </si>
  <si>
    <t xml:space="preserve"> 000 0709 0020400 500 225</t>
  </si>
  <si>
    <t xml:space="preserve"> 000 0709 4529900 001 225</t>
  </si>
  <si>
    <t xml:space="preserve"> 000 0709 4529900 001 310</t>
  </si>
  <si>
    <t>000 0709 5210276 000 000</t>
  </si>
  <si>
    <t>000 0709 5210276 001 000</t>
  </si>
  <si>
    <t>000 0709 5210276 001 200</t>
  </si>
  <si>
    <t>000 0709 5210276 001 210</t>
  </si>
  <si>
    <t>000 0709 5210276 001 211</t>
  </si>
  <si>
    <t>000 0709 5210276 001 213</t>
  </si>
  <si>
    <t>000 0709 5210276 001 300</t>
  </si>
  <si>
    <t>000 0709 5210276 001 310</t>
  </si>
  <si>
    <t xml:space="preserve">Проведение кравеых мероприятий </t>
  </si>
  <si>
    <t>000 0801 0700500 001 240</t>
  </si>
  <si>
    <t>000 0801 0700500 001 241</t>
  </si>
  <si>
    <t xml:space="preserve"> 000 0801 4400200 001 240</t>
  </si>
  <si>
    <t xml:space="preserve"> 000 0801 4400200 001 241</t>
  </si>
  <si>
    <t>000 0801 4400900 000 000</t>
  </si>
  <si>
    <t>000 0801 4400900 001 000</t>
  </si>
  <si>
    <t>000 0801 4400900 001 240</t>
  </si>
  <si>
    <t>000 0801 4400900 001 241</t>
  </si>
  <si>
    <t>000 0801 4409900 001 240</t>
  </si>
  <si>
    <t>000 0801 4409900 001 241</t>
  </si>
  <si>
    <t xml:space="preserve"> 000 0801 4429900 001 240</t>
  </si>
  <si>
    <t xml:space="preserve"> 000 0801 4429900 001 241</t>
  </si>
  <si>
    <t xml:space="preserve"> 000 0901 4709900 001 240</t>
  </si>
  <si>
    <t xml:space="preserve"> 000 0901 4709900 001 241</t>
  </si>
  <si>
    <t xml:space="preserve"> 000 0901 5210243 001 240</t>
  </si>
  <si>
    <t xml:space="preserve"> 000 0901 5210243 001 241</t>
  </si>
  <si>
    <t xml:space="preserve"> 000 0902 4789900 001 240</t>
  </si>
  <si>
    <t xml:space="preserve"> 000 0902 4789900 001 241</t>
  </si>
  <si>
    <t xml:space="preserve"> 000 0902 5201800 001 240</t>
  </si>
  <si>
    <t xml:space="preserve"> 000 0902 5201800 001 241</t>
  </si>
  <si>
    <t xml:space="preserve"> 000 0904 5201800 001 240</t>
  </si>
  <si>
    <t xml:space="preserve"> 000 0904 5201800 001 241</t>
  </si>
  <si>
    <t xml:space="preserve">Пособия по социальной помощи </t>
  </si>
  <si>
    <t xml:space="preserve"> 000 0909 0020400 500 262</t>
  </si>
  <si>
    <t xml:space="preserve"> 000 0909 0960200 001 240</t>
  </si>
  <si>
    <t xml:space="preserve"> 000 0909 0960200 001 241</t>
  </si>
  <si>
    <t>Пособия по соыиальной помощи</t>
  </si>
  <si>
    <t>000 09 09 5210231 000 000</t>
  </si>
  <si>
    <t>0000 09 09 5210231 001 000</t>
  </si>
  <si>
    <t>000 09 09 5210231 001 200</t>
  </si>
  <si>
    <t>000 09 09 5210231 001 260</t>
  </si>
  <si>
    <t>000 09 09 5210231 001 262</t>
  </si>
  <si>
    <t xml:space="preserve"> 000 0909 5210272 500 300</t>
  </si>
  <si>
    <t xml:space="preserve"> 000 0909 5210272 500 340</t>
  </si>
  <si>
    <t xml:space="preserve"> 000 0909 5210272 500 220</t>
  </si>
  <si>
    <t xml:space="preserve"> 000 0909 5210272 500 226</t>
  </si>
  <si>
    <t xml:space="preserve"> 000 0909 5210275 500 220</t>
  </si>
  <si>
    <t xml:space="preserve"> 000 0909 5210275 500 225</t>
  </si>
  <si>
    <t xml:space="preserve"> 000 0909 5210275 500 226</t>
  </si>
  <si>
    <t>000 05 02 0921607 006 242</t>
  </si>
  <si>
    <t>(рублях)</t>
  </si>
  <si>
    <t>13=           (9/3*100)</t>
  </si>
  <si>
    <t>11=(9/8*100)</t>
  </si>
  <si>
    <t>7=(5/4*100)</t>
  </si>
  <si>
    <t>Приложение № 4</t>
  </si>
  <si>
    <t>Анализ расходов бюджета Ульчского муниципального района за 2012 год</t>
  </si>
  <si>
    <t>Председатель</t>
  </si>
  <si>
    <t>Контрольно-счетной палаты</t>
  </si>
  <si>
    <t xml:space="preserve">Г.Л.Бабина </t>
  </si>
  <si>
    <t>Инспектор</t>
  </si>
  <si>
    <t>Контрольно-счентной палаты</t>
  </si>
  <si>
    <t xml:space="preserve">   Н.И.Лупир</t>
  </si>
  <si>
    <t>Код главного распорядителя  бюджетных средств</t>
  </si>
  <si>
    <t>Администрация Ульчского муниципального района</t>
  </si>
  <si>
    <t xml:space="preserve">901 01 00 0000000 000 000 </t>
  </si>
  <si>
    <t>Национальная безопасность и правоохранительная деятельность</t>
  </si>
  <si>
    <t xml:space="preserve">901 03 00 0000000 000 000 </t>
  </si>
  <si>
    <t>Национальная экономика</t>
  </si>
  <si>
    <t xml:space="preserve">901 04 00 0000000 000 000 </t>
  </si>
  <si>
    <t>Жилищно-коммунальное хозяйство</t>
  </si>
  <si>
    <t xml:space="preserve">901 05 00 0000000 000 000 </t>
  </si>
  <si>
    <t>Охрана окружающей среды</t>
  </si>
  <si>
    <t xml:space="preserve">901 06 00 0000000 000 000 </t>
  </si>
  <si>
    <t xml:space="preserve">901 07 00 0000000 000 000 </t>
  </si>
  <si>
    <t>Здравоохранение</t>
  </si>
  <si>
    <t xml:space="preserve">901 09 00 0000000 000 000 </t>
  </si>
  <si>
    <t>Социальная политика</t>
  </si>
  <si>
    <t xml:space="preserve">901 10 00 0000000 000 000 </t>
  </si>
  <si>
    <t xml:space="preserve">901 12 00 0000000 000 000 </t>
  </si>
  <si>
    <t>Комитет по образованию администрации Ульчского муниципального района</t>
  </si>
  <si>
    <t xml:space="preserve">902 06 00 0000000 000 000 </t>
  </si>
  <si>
    <t>Образование</t>
  </si>
  <si>
    <t xml:space="preserve">902 07 00 0000000 000 000 </t>
  </si>
  <si>
    <t xml:space="preserve">902 10 00 0000000 000 000 </t>
  </si>
  <si>
    <t xml:space="preserve">Финансовое управление администрации Ульчского муниципального района </t>
  </si>
  <si>
    <t xml:space="preserve">932 01 00 0000000 000 000 </t>
  </si>
  <si>
    <t>Органы юстиции</t>
  </si>
  <si>
    <t xml:space="preserve">932 03 00 0000000 000 000 </t>
  </si>
  <si>
    <t xml:space="preserve">932 04 00 0000000 000 000 </t>
  </si>
  <si>
    <t>Межбюджетные трансферты бюджетам субъектов Российской Федерации и муниципальным образований</t>
  </si>
  <si>
    <t xml:space="preserve">932 14 00 0000000 000 000 </t>
  </si>
  <si>
    <t>Комитет по здравоохранению администрации Ульчского муниципального района</t>
  </si>
  <si>
    <t xml:space="preserve">955 09 00 0000000 000 000 </t>
  </si>
  <si>
    <t>Комитет по культуре, молодежной политике и спорту администрации Ульчского муниципального района</t>
  </si>
  <si>
    <t xml:space="preserve">956 07 00 0000000 000 000 </t>
  </si>
  <si>
    <t>Культура и кинемотография</t>
  </si>
  <si>
    <t xml:space="preserve">956 08 00 0000000 000 000 </t>
  </si>
  <si>
    <t xml:space="preserve">956 10 00 0000000 000 000 </t>
  </si>
  <si>
    <t>Расходы бюджета всего:</t>
  </si>
  <si>
    <t>Территориальная избирательная комиссиия</t>
  </si>
  <si>
    <t>Физическая культура и спорт</t>
  </si>
  <si>
    <t xml:space="preserve">956 11 00 0000000 000 000 </t>
  </si>
  <si>
    <t>Г.Л.Бабина</t>
  </si>
  <si>
    <t>Н.И.Лупир</t>
  </si>
  <si>
    <t>Анализ</t>
  </si>
  <si>
    <t>Утвержденные показатели  на 2012 год</t>
  </si>
  <si>
    <t xml:space="preserve">ОТКЛОНЕНИЕ утвержденных показателей  на 2012 год Сводной БР от решения о бюджете </t>
  </si>
  <si>
    <t>Общегосударственные вопросы</t>
  </si>
  <si>
    <t xml:space="preserve"> удельный вес %</t>
  </si>
  <si>
    <t>удельный вес %</t>
  </si>
  <si>
    <t>Приложение № 5</t>
  </si>
  <si>
    <t>Удельный вес %</t>
  </si>
  <si>
    <t>Удельный вес  %</t>
  </si>
  <si>
    <t>Стационарная медицинская помощь</t>
  </si>
  <si>
    <t>в том числе:</t>
  </si>
  <si>
    <t xml:space="preserve">ОТКЛОНЕНИЕ утвержденных показателей  Сводной БР на 2013 год от решения о бюджете </t>
  </si>
  <si>
    <t>Утверждено сводной бюджетной росписью от 31.12.2013 года</t>
  </si>
  <si>
    <t xml:space="preserve">901 08 00 0000000 000 000 </t>
  </si>
  <si>
    <t xml:space="preserve">956 03 00 0000000 000 000 </t>
  </si>
  <si>
    <t>Приложение № 6</t>
  </si>
  <si>
    <t>Решением о бюджете  от 28.11.2014       № 91</t>
  </si>
  <si>
    <t>Сводной бюджетной росписью от 31.12.2014 года</t>
  </si>
  <si>
    <t>Отчет об исполнении бюджета на 01.01.2015 года (ф.0503117)</t>
  </si>
  <si>
    <t>Отчета за 2013 год (ф.0503117)</t>
  </si>
  <si>
    <t>Утвержденные показатели  на 2014 год</t>
  </si>
  <si>
    <t>Сбор, удаление отходов и очистка сточных вод</t>
  </si>
  <si>
    <t xml:space="preserve"> 000 0602 0000000 000 000</t>
  </si>
  <si>
    <t>Анализ исполнения  расходов бюджета Ульчского муниципального района в разрезе разделов, подразделов за 2014 год</t>
  </si>
  <si>
    <t>Утверждено решением Собрания депутатов от 28.11.2014               № 91</t>
  </si>
  <si>
    <t>Отчет об исполнении бюджета на 01.01.2015 года (ф.0503127)</t>
  </si>
  <si>
    <t>Отклонение (исполнено по отчету на 01.01.2015 года              (ф.0503127) от</t>
  </si>
  <si>
    <t>Отчета за 2013 год (ф.0503127)</t>
  </si>
  <si>
    <t xml:space="preserve">901 11 00 0000000 000 000 </t>
  </si>
  <si>
    <t xml:space="preserve">Средства массовой информации </t>
  </si>
  <si>
    <t>исполнения расходов по ведомственной структуре расходов бюджета Ульчского муниципального района за 2014 год</t>
  </si>
  <si>
    <t>Отклонение (исполнено по отчету на 01.01.2015 года(ф.0503117) от</t>
  </si>
  <si>
    <t>Исполнено по отчету за 2013 год                   (ф.503117)</t>
  </si>
  <si>
    <t>Исполнено по отчету за 2013 год              (ф.503127)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</si>
</sst>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39" x14ac:knownFonts="1">
    <font>
      <sz val="10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7"/>
      <name val="Arial Cyr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9"/>
      <name val="Arial Cyr"/>
      <charset val="204"/>
    </font>
    <font>
      <u/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i/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rgb="FF00B05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color rgb="FF00B05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family val="2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/>
      <bottom style="hair">
        <color indexed="12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2">
    <xf numFmtId="0" fontId="0" fillId="0" borderId="0" xfId="0"/>
    <xf numFmtId="0" fontId="0" fillId="0" borderId="2" xfId="0" applyBorder="1" applyAlignment="1">
      <alignment horizontal="left"/>
    </xf>
    <xf numFmtId="0" fontId="2" fillId="0" borderId="0" xfId="0" applyFont="1" applyBorder="1" applyAlignment="1"/>
    <xf numFmtId="0" fontId="1" fillId="0" borderId="0" xfId="0" applyFont="1" applyFill="1" applyAlignment="1">
      <alignment horizontal="right"/>
    </xf>
    <xf numFmtId="0" fontId="0" fillId="0" borderId="0" xfId="0" applyFill="1"/>
    <xf numFmtId="0" fontId="1" fillId="0" borderId="0" xfId="0" applyFont="1" applyFill="1" applyAlignment="1">
      <alignment horizontal="left"/>
    </xf>
    <xf numFmtId="49" fontId="1" fillId="0" borderId="0" xfId="0" applyNumberFormat="1" applyFont="1" applyFill="1"/>
    <xf numFmtId="49" fontId="1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/>
    <xf numFmtId="0" fontId="4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3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/>
    <xf numFmtId="0" fontId="1" fillId="0" borderId="0" xfId="0" applyFont="1" applyFill="1" applyAlignment="1"/>
    <xf numFmtId="0" fontId="0" fillId="0" borderId="0" xfId="0" applyFill="1" applyBorder="1"/>
    <xf numFmtId="0" fontId="2" fillId="0" borderId="0" xfId="0" applyFont="1" applyFill="1" applyBorder="1"/>
    <xf numFmtId="49" fontId="2" fillId="0" borderId="0" xfId="0" applyNumberFormat="1" applyFont="1" applyFill="1" applyBorder="1"/>
    <xf numFmtId="0" fontId="6" fillId="0" borderId="0" xfId="0" applyFont="1" applyFill="1" applyBorder="1"/>
    <xf numFmtId="49" fontId="7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/>
    <xf numFmtId="49" fontId="5" fillId="0" borderId="0" xfId="0" applyNumberFormat="1" applyFont="1" applyFill="1"/>
    <xf numFmtId="0" fontId="5" fillId="0" borderId="0" xfId="0" applyFont="1" applyFill="1" applyBorder="1"/>
    <xf numFmtId="49" fontId="5" fillId="0" borderId="0" xfId="0" applyNumberFormat="1" applyFont="1" applyFill="1" applyBorder="1"/>
    <xf numFmtId="0" fontId="7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10" fillId="0" borderId="0" xfId="0" applyFont="1" applyFill="1" applyBorder="1"/>
    <xf numFmtId="0" fontId="10" fillId="0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center"/>
    </xf>
    <xf numFmtId="4" fontId="11" fillId="0" borderId="7" xfId="0" applyNumberFormat="1" applyFont="1" applyFill="1" applyBorder="1" applyAlignment="1">
      <alignment horizontal="right" shrinkToFit="1"/>
    </xf>
    <xf numFmtId="0" fontId="11" fillId="0" borderId="7" xfId="0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center" shrinkToFit="1"/>
    </xf>
    <xf numFmtId="0" fontId="11" fillId="0" borderId="0" xfId="0" applyFont="1"/>
    <xf numFmtId="0" fontId="12" fillId="0" borderId="7" xfId="0" applyFont="1" applyFill="1" applyBorder="1" applyAlignment="1">
      <alignment wrapText="1"/>
    </xf>
    <xf numFmtId="49" fontId="13" fillId="0" borderId="7" xfId="0" applyNumberFormat="1" applyFont="1" applyFill="1" applyBorder="1" applyAlignment="1">
      <alignment horizontal="center" shrinkToFit="1"/>
    </xf>
    <xf numFmtId="4" fontId="13" fillId="0" borderId="7" xfId="0" applyNumberFormat="1" applyFont="1" applyFill="1" applyBorder="1" applyAlignment="1">
      <alignment horizontal="right" shrinkToFit="1"/>
    </xf>
    <xf numFmtId="0" fontId="14" fillId="0" borderId="0" xfId="0" applyFont="1"/>
    <xf numFmtId="0" fontId="15" fillId="0" borderId="7" xfId="0" applyFont="1" applyFill="1" applyBorder="1" applyAlignment="1">
      <alignment horizontal="left" wrapText="1" indent="2"/>
    </xf>
    <xf numFmtId="49" fontId="16" fillId="0" borderId="7" xfId="0" applyNumberFormat="1" applyFont="1" applyFill="1" applyBorder="1" applyAlignment="1">
      <alignment horizontal="center" shrinkToFit="1"/>
    </xf>
    <xf numFmtId="4" fontId="16" fillId="0" borderId="7" xfId="0" applyNumberFormat="1" applyFont="1" applyFill="1" applyBorder="1" applyAlignment="1">
      <alignment horizontal="right" shrinkToFit="1"/>
    </xf>
    <xf numFmtId="0" fontId="17" fillId="0" borderId="0" xfId="0" applyFont="1"/>
    <xf numFmtId="0" fontId="18" fillId="0" borderId="7" xfId="0" applyFont="1" applyFill="1" applyBorder="1" applyAlignment="1">
      <alignment wrapText="1"/>
    </xf>
    <xf numFmtId="0" fontId="19" fillId="0" borderId="0" xfId="0" applyFont="1"/>
    <xf numFmtId="49" fontId="11" fillId="0" borderId="7" xfId="0" applyNumberFormat="1" applyFont="1" applyFill="1" applyBorder="1" applyAlignment="1">
      <alignment shrinkToFit="1"/>
    </xf>
    <xf numFmtId="4" fontId="11" fillId="0" borderId="7" xfId="0" applyNumberFormat="1" applyFont="1" applyFill="1" applyBorder="1" applyAlignment="1">
      <alignment shrinkToFit="1"/>
    </xf>
    <xf numFmtId="0" fontId="19" fillId="0" borderId="0" xfId="0" applyFont="1" applyAlignment="1"/>
    <xf numFmtId="0" fontId="12" fillId="0" borderId="7" xfId="0" applyFont="1" applyFill="1" applyBorder="1" applyAlignment="1">
      <alignment horizontal="left" wrapText="1" indent="2"/>
    </xf>
    <xf numFmtId="0" fontId="11" fillId="0" borderId="7" xfId="0" applyFont="1" applyFill="1" applyBorder="1" applyAlignment="1">
      <alignment wrapText="1"/>
    </xf>
    <xf numFmtId="49" fontId="21" fillId="0" borderId="7" xfId="0" applyNumberFormat="1" applyFont="1" applyFill="1" applyBorder="1" applyAlignment="1">
      <alignment horizontal="center" shrinkToFit="1"/>
    </xf>
    <xf numFmtId="4" fontId="21" fillId="0" borderId="7" xfId="0" applyNumberFormat="1" applyFont="1" applyFill="1" applyBorder="1" applyAlignment="1">
      <alignment horizontal="right" shrinkToFit="1"/>
    </xf>
    <xf numFmtId="0" fontId="22" fillId="0" borderId="0" xfId="0" applyFont="1"/>
    <xf numFmtId="49" fontId="13" fillId="0" borderId="7" xfId="0" applyNumberFormat="1" applyFont="1" applyFill="1" applyBorder="1" applyAlignment="1">
      <alignment shrinkToFit="1"/>
    </xf>
    <xf numFmtId="4" fontId="13" fillId="0" borderId="7" xfId="0" applyNumberFormat="1" applyFont="1" applyFill="1" applyBorder="1" applyAlignment="1">
      <alignment shrinkToFit="1"/>
    </xf>
    <xf numFmtId="0" fontId="14" fillId="0" borderId="0" xfId="0" applyFont="1" applyAlignment="1"/>
    <xf numFmtId="0" fontId="12" fillId="0" borderId="7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center" wrapText="1"/>
    </xf>
    <xf numFmtId="4" fontId="16" fillId="0" borderId="7" xfId="0" applyNumberFormat="1" applyFont="1" applyFill="1" applyBorder="1" applyAlignment="1">
      <alignment horizontal="center" shrinkToFit="1"/>
    </xf>
    <xf numFmtId="0" fontId="17" fillId="0" borderId="0" xfId="0" applyFont="1" applyAlignment="1">
      <alignment horizontal="center"/>
    </xf>
    <xf numFmtId="0" fontId="14" fillId="0" borderId="0" xfId="0" applyFont="1" applyFill="1"/>
    <xf numFmtId="0" fontId="14" fillId="0" borderId="14" xfId="0" applyNumberFormat="1" applyFont="1" applyFill="1" applyBorder="1"/>
    <xf numFmtId="0" fontId="14" fillId="0" borderId="0" xfId="0" applyNumberFormat="1" applyFont="1" applyFill="1"/>
    <xf numFmtId="0" fontId="14" fillId="0" borderId="0" xfId="0" applyFont="1" applyFill="1" applyAlignment="1">
      <alignment horizontal="left"/>
    </xf>
    <xf numFmtId="49" fontId="14" fillId="0" borderId="0" xfId="0" applyNumberFormat="1" applyFont="1" applyFill="1"/>
    <xf numFmtId="4" fontId="16" fillId="0" borderId="3" xfId="0" applyNumberFormat="1" applyFont="1" applyFill="1" applyBorder="1" applyAlignment="1">
      <alignment horizontal="center" shrinkToFit="1"/>
    </xf>
    <xf numFmtId="0" fontId="5" fillId="0" borderId="0" xfId="0" applyFont="1" applyFill="1"/>
    <xf numFmtId="2" fontId="16" fillId="0" borderId="7" xfId="0" applyNumberFormat="1" applyFont="1" applyFill="1" applyBorder="1" applyAlignment="1">
      <alignment horizontal="center" shrinkToFit="1"/>
    </xf>
    <xf numFmtId="0" fontId="23" fillId="0" borderId="0" xfId="0" applyFont="1" applyFill="1"/>
    <xf numFmtId="0" fontId="0" fillId="0" borderId="0" xfId="0" applyFont="1"/>
    <xf numFmtId="49" fontId="19" fillId="0" borderId="7" xfId="0" applyNumberFormat="1" applyFont="1" applyFill="1" applyBorder="1" applyAlignment="1">
      <alignment horizontal="center" shrinkToFit="1"/>
    </xf>
    <xf numFmtId="4" fontId="19" fillId="0" borderId="7" xfId="0" applyNumberFormat="1" applyFont="1" applyFill="1" applyBorder="1" applyAlignment="1">
      <alignment horizontal="right" shrinkToFit="1"/>
    </xf>
    <xf numFmtId="0" fontId="19" fillId="0" borderId="7" xfId="0" applyFont="1" applyFill="1" applyBorder="1" applyAlignment="1">
      <alignment wrapText="1"/>
    </xf>
    <xf numFmtId="0" fontId="13" fillId="0" borderId="0" xfId="0" applyFont="1"/>
    <xf numFmtId="0" fontId="11" fillId="0" borderId="7" xfId="0" applyFont="1" applyFill="1" applyBorder="1" applyAlignment="1">
      <alignment horizontal="left" wrapText="1"/>
    </xf>
    <xf numFmtId="0" fontId="18" fillId="0" borderId="7" xfId="0" applyFont="1" applyFill="1" applyBorder="1" applyAlignment="1">
      <alignment horizontal="left" wrapText="1" indent="2"/>
    </xf>
    <xf numFmtId="0" fontId="11" fillId="0" borderId="0" xfId="0" applyFont="1" applyAlignment="1"/>
    <xf numFmtId="0" fontId="0" fillId="0" borderId="0" xfId="0" applyFill="1" applyAlignment="1"/>
    <xf numFmtId="0" fontId="25" fillId="0" borderId="0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24" fillId="0" borderId="0" xfId="0" applyNumberFormat="1" applyFont="1" applyFill="1" applyBorder="1" applyAlignment="1"/>
    <xf numFmtId="0" fontId="18" fillId="0" borderId="15" xfId="0" applyNumberFormat="1" applyFont="1" applyFill="1" applyBorder="1" applyAlignment="1" applyProtection="1">
      <alignment horizontal="left" wrapText="1" indent="1"/>
    </xf>
    <xf numFmtId="0" fontId="18" fillId="0" borderId="15" xfId="0" quotePrefix="1" applyNumberFormat="1" applyFont="1" applyFill="1" applyBorder="1" applyAlignment="1" applyProtection="1">
      <alignment horizontal="center" wrapText="1"/>
    </xf>
    <xf numFmtId="0" fontId="12" fillId="0" borderId="15" xfId="0" quotePrefix="1" applyNumberFormat="1" applyFont="1" applyFill="1" applyBorder="1" applyAlignment="1" applyProtection="1">
      <alignment horizontal="center" wrapText="1"/>
    </xf>
    <xf numFmtId="0" fontId="18" fillId="0" borderId="15" xfId="0" applyNumberFormat="1" applyFont="1" applyFill="1" applyBorder="1" applyAlignment="1" applyProtection="1">
      <alignment wrapText="1"/>
    </xf>
    <xf numFmtId="0" fontId="12" fillId="0" borderId="15" xfId="0" applyFont="1" applyFill="1" applyBorder="1" applyAlignment="1">
      <alignment wrapText="1"/>
    </xf>
    <xf numFmtId="0" fontId="12" fillId="0" borderId="15" xfId="0" applyNumberFormat="1" applyFont="1" applyFill="1" applyBorder="1" applyAlignment="1" applyProtection="1">
      <alignment horizontal="left" wrapText="1" indent="1"/>
    </xf>
    <xf numFmtId="0" fontId="15" fillId="0" borderId="15" xfId="0" applyNumberFormat="1" applyFont="1" applyFill="1" applyBorder="1" applyAlignment="1" applyProtection="1">
      <alignment horizontal="left" wrapText="1" indent="1"/>
    </xf>
    <xf numFmtId="0" fontId="18" fillId="0" borderId="15" xfId="0" applyNumberFormat="1" applyFont="1" applyFill="1" applyBorder="1" applyAlignment="1" applyProtection="1">
      <alignment horizontal="center" wrapText="1"/>
    </xf>
    <xf numFmtId="0" fontId="12" fillId="0" borderId="15" xfId="0" applyNumberFormat="1" applyFont="1" applyFill="1" applyBorder="1" applyAlignment="1" applyProtection="1">
      <alignment horizontal="center" wrapText="1"/>
    </xf>
    <xf numFmtId="0" fontId="18" fillId="0" borderId="15" xfId="0" applyFont="1" applyFill="1" applyBorder="1" applyAlignment="1">
      <alignment horizontal="justify" wrapText="1"/>
    </xf>
    <xf numFmtId="0" fontId="15" fillId="0" borderId="15" xfId="0" applyFont="1" applyFill="1" applyBorder="1" applyAlignment="1">
      <alignment horizontal="justify" wrapText="1"/>
    </xf>
    <xf numFmtId="0" fontId="15" fillId="0" borderId="15" xfId="0" quotePrefix="1" applyNumberFormat="1" applyFont="1" applyFill="1" applyBorder="1" applyAlignment="1" applyProtection="1">
      <alignment horizontal="center" wrapText="1"/>
    </xf>
    <xf numFmtId="0" fontId="26" fillId="0" borderId="15" xfId="0" quotePrefix="1" applyNumberFormat="1" applyFont="1" applyFill="1" applyBorder="1" applyAlignment="1" applyProtection="1">
      <alignment horizontal="center" wrapText="1"/>
    </xf>
    <xf numFmtId="49" fontId="27" fillId="0" borderId="7" xfId="0" applyNumberFormat="1" applyFont="1" applyFill="1" applyBorder="1" applyAlignment="1">
      <alignment horizontal="center" shrinkToFit="1"/>
    </xf>
    <xf numFmtId="0" fontId="11" fillId="0" borderId="19" xfId="0" applyFont="1" applyFill="1" applyBorder="1" applyAlignment="1">
      <alignment horizontal="justify" wrapText="1"/>
    </xf>
    <xf numFmtId="49" fontId="18" fillId="0" borderId="19" xfId="0" quotePrefix="1" applyNumberFormat="1" applyFont="1" applyFill="1" applyBorder="1" applyAlignment="1">
      <alignment horizontal="center" wrapText="1"/>
    </xf>
    <xf numFmtId="0" fontId="13" fillId="0" borderId="19" xfId="0" applyNumberFormat="1" applyFont="1" applyFill="1" applyBorder="1" applyAlignment="1" applyProtection="1">
      <alignment horizontal="left" wrapText="1" indent="1"/>
    </xf>
    <xf numFmtId="49" fontId="13" fillId="0" borderId="19" xfId="0" quotePrefix="1" applyNumberFormat="1" applyFont="1" applyFill="1" applyBorder="1" applyAlignment="1">
      <alignment horizontal="center" wrapText="1"/>
    </xf>
    <xf numFmtId="0" fontId="16" fillId="0" borderId="19" xfId="0" applyNumberFormat="1" applyFont="1" applyFill="1" applyBorder="1" applyAlignment="1" applyProtection="1">
      <alignment horizontal="left" wrapText="1" indent="1"/>
    </xf>
    <xf numFmtId="49" fontId="16" fillId="0" borderId="19" xfId="0" quotePrefix="1" applyNumberFormat="1" applyFont="1" applyFill="1" applyBorder="1" applyAlignment="1">
      <alignment horizontal="center" wrapText="1"/>
    </xf>
    <xf numFmtId="0" fontId="13" fillId="0" borderId="19" xfId="0" applyNumberFormat="1" applyFont="1" applyFill="1" applyBorder="1" applyAlignment="1" applyProtection="1">
      <alignment wrapText="1"/>
    </xf>
    <xf numFmtId="0" fontId="16" fillId="0" borderId="19" xfId="0" applyNumberFormat="1" applyFont="1" applyFill="1" applyBorder="1" applyAlignment="1" applyProtection="1">
      <alignment wrapText="1"/>
    </xf>
    <xf numFmtId="0" fontId="18" fillId="0" borderId="15" xfId="0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center" shrinkToFit="1"/>
    </xf>
    <xf numFmtId="0" fontId="11" fillId="0" borderId="19" xfId="0" applyNumberFormat="1" applyFont="1" applyFill="1" applyBorder="1" applyAlignment="1" applyProtection="1">
      <alignment wrapText="1"/>
    </xf>
    <xf numFmtId="49" fontId="11" fillId="0" borderId="19" xfId="0" quotePrefix="1" applyNumberFormat="1" applyFont="1" applyFill="1" applyBorder="1" applyAlignment="1">
      <alignment horizontal="center" wrapText="1"/>
    </xf>
    <xf numFmtId="0" fontId="18" fillId="0" borderId="7" xfId="0" applyFont="1" applyFill="1" applyBorder="1" applyAlignment="1">
      <alignment horizontal="left" wrapText="1"/>
    </xf>
    <xf numFmtId="0" fontId="11" fillId="0" borderId="19" xfId="0" applyNumberFormat="1" applyFont="1" applyFill="1" applyBorder="1" applyAlignment="1" applyProtection="1">
      <alignment horizontal="left" wrapText="1" indent="1"/>
    </xf>
    <xf numFmtId="0" fontId="13" fillId="0" borderId="19" xfId="0" applyFont="1" applyFill="1" applyBorder="1" applyAlignment="1">
      <alignment horizontal="justify" wrapText="1"/>
    </xf>
    <xf numFmtId="49" fontId="15" fillId="0" borderId="19" xfId="0" quotePrefix="1" applyNumberFormat="1" applyFont="1" applyFill="1" applyBorder="1" applyAlignment="1">
      <alignment horizontal="center" wrapText="1"/>
    </xf>
    <xf numFmtId="0" fontId="19" fillId="0" borderId="19" xfId="0" applyNumberFormat="1" applyFont="1" applyFill="1" applyBorder="1" applyAlignment="1" applyProtection="1">
      <alignment wrapText="1"/>
    </xf>
    <xf numFmtId="0" fontId="13" fillId="0" borderId="19" xfId="0" applyFont="1" applyFill="1" applyBorder="1" applyAlignment="1">
      <alignment wrapText="1"/>
    </xf>
    <xf numFmtId="0" fontId="13" fillId="0" borderId="7" xfId="0" applyFont="1" applyFill="1" applyBorder="1" applyAlignment="1">
      <alignment wrapText="1"/>
    </xf>
    <xf numFmtId="0" fontId="11" fillId="0" borderId="19" xfId="0" quotePrefix="1" applyNumberFormat="1" applyFont="1" applyFill="1" applyBorder="1" applyAlignment="1" applyProtection="1">
      <alignment horizontal="center" wrapText="1"/>
    </xf>
    <xf numFmtId="0" fontId="13" fillId="0" borderId="19" xfId="0" quotePrefix="1" applyNumberFormat="1" applyFont="1" applyFill="1" applyBorder="1" applyAlignment="1" applyProtection="1">
      <alignment horizontal="center" wrapText="1"/>
    </xf>
    <xf numFmtId="0" fontId="16" fillId="0" borderId="19" xfId="0" quotePrefix="1" applyNumberFormat="1" applyFont="1" applyFill="1" applyBorder="1" applyAlignment="1" applyProtection="1">
      <alignment horizontal="center" wrapText="1"/>
    </xf>
    <xf numFmtId="0" fontId="12" fillId="0" borderId="15" xfId="0" applyFont="1" applyFill="1" applyBorder="1" applyAlignment="1">
      <alignment horizontal="left" wrapText="1" indent="1"/>
    </xf>
    <xf numFmtId="0" fontId="15" fillId="0" borderId="15" xfId="0" applyFont="1" applyFill="1" applyBorder="1" applyAlignment="1">
      <alignment horizontal="left" wrapText="1" indent="1"/>
    </xf>
    <xf numFmtId="0" fontId="15" fillId="0" borderId="7" xfId="0" applyFont="1" applyFill="1" applyBorder="1" applyAlignment="1">
      <alignment wrapText="1"/>
    </xf>
    <xf numFmtId="0" fontId="18" fillId="0" borderId="19" xfId="0" applyFont="1" applyFill="1" applyBorder="1" applyAlignment="1">
      <alignment horizontal="justify" wrapText="1"/>
    </xf>
    <xf numFmtId="49" fontId="12" fillId="0" borderId="19" xfId="0" quotePrefix="1" applyNumberFormat="1" applyFont="1" applyFill="1" applyBorder="1" applyAlignment="1">
      <alignment horizontal="center" wrapText="1"/>
    </xf>
    <xf numFmtId="0" fontId="12" fillId="0" borderId="19" xfId="0" applyNumberFormat="1" applyFont="1" applyFill="1" applyBorder="1" applyAlignment="1" applyProtection="1">
      <alignment horizontal="left" wrapText="1" indent="1"/>
    </xf>
    <xf numFmtId="0" fontId="18" fillId="0" borderId="21" xfId="0" applyNumberFormat="1" applyFont="1" applyFill="1" applyBorder="1" applyAlignment="1" applyProtection="1">
      <alignment wrapText="1"/>
    </xf>
    <xf numFmtId="0" fontId="18" fillId="0" borderId="0" xfId="0" quotePrefix="1" applyFont="1" applyFill="1" applyAlignment="1">
      <alignment horizontal="center" wrapText="1"/>
    </xf>
    <xf numFmtId="0" fontId="12" fillId="0" borderId="21" xfId="0" applyFont="1" applyFill="1" applyBorder="1" applyAlignment="1">
      <alignment horizontal="justify" wrapText="1"/>
    </xf>
    <xf numFmtId="0" fontId="12" fillId="0" borderId="0" xfId="0" quotePrefix="1" applyFont="1" applyFill="1" applyAlignment="1">
      <alignment horizontal="center" wrapText="1"/>
    </xf>
    <xf numFmtId="0" fontId="18" fillId="0" borderId="21" xfId="0" applyFont="1" applyFill="1" applyBorder="1" applyAlignment="1">
      <alignment horizontal="justify" wrapText="1"/>
    </xf>
    <xf numFmtId="0" fontId="12" fillId="0" borderId="19" xfId="0" quotePrefix="1" applyNumberFormat="1" applyFont="1" applyFill="1" applyBorder="1" applyAlignment="1" applyProtection="1">
      <alignment horizontal="center" wrapText="1"/>
    </xf>
    <xf numFmtId="0" fontId="12" fillId="0" borderId="19" xfId="0" applyFont="1" applyFill="1" applyBorder="1" applyAlignment="1">
      <alignment horizontal="justify" wrapText="1"/>
    </xf>
    <xf numFmtId="0" fontId="15" fillId="0" borderId="19" xfId="0" applyNumberFormat="1" applyFont="1" applyFill="1" applyBorder="1" applyAlignment="1" applyProtection="1">
      <alignment horizontal="left" wrapText="1" indent="1"/>
    </xf>
    <xf numFmtId="0" fontId="15" fillId="0" borderId="19" xfId="0" quotePrefix="1" applyNumberFormat="1" applyFont="1" applyFill="1" applyBorder="1" applyAlignment="1" applyProtection="1">
      <alignment horizontal="center" wrapText="1"/>
    </xf>
    <xf numFmtId="0" fontId="12" fillId="0" borderId="19" xfId="0" applyNumberFormat="1" applyFont="1" applyFill="1" applyBorder="1" applyAlignment="1" applyProtection="1">
      <alignment wrapText="1"/>
    </xf>
    <xf numFmtId="0" fontId="18" fillId="0" borderId="0" xfId="0" applyFont="1" applyFill="1" applyBorder="1" applyAlignment="1">
      <alignment wrapText="1"/>
    </xf>
    <xf numFmtId="0" fontId="11" fillId="0" borderId="19" xfId="0" applyFont="1" applyFill="1" applyBorder="1" applyAlignment="1">
      <alignment wrapText="1"/>
    </xf>
    <xf numFmtId="0" fontId="16" fillId="0" borderId="22" xfId="0" applyNumberFormat="1" applyFont="1" applyFill="1" applyBorder="1" applyAlignment="1" applyProtection="1">
      <alignment wrapText="1"/>
    </xf>
    <xf numFmtId="0" fontId="16" fillId="0" borderId="22" xfId="0" quotePrefix="1" applyNumberFormat="1" applyFont="1" applyFill="1" applyBorder="1" applyAlignment="1" applyProtection="1">
      <alignment horizontal="center" wrapText="1"/>
    </xf>
    <xf numFmtId="0" fontId="12" fillId="0" borderId="7" xfId="0" quotePrefix="1" applyNumberFormat="1" applyFont="1" applyFill="1" applyBorder="1" applyAlignment="1" applyProtection="1">
      <alignment horizontal="center" wrapText="1"/>
    </xf>
    <xf numFmtId="0" fontId="12" fillId="0" borderId="15" xfId="0" applyFont="1" applyFill="1" applyBorder="1" applyAlignment="1">
      <alignment horizontal="justify" wrapText="1"/>
    </xf>
    <xf numFmtId="0" fontId="12" fillId="0" borderId="7" xfId="0" applyNumberFormat="1" applyFont="1" applyFill="1" applyBorder="1" applyAlignment="1" applyProtection="1">
      <alignment horizontal="left" wrapText="1" indent="1"/>
    </xf>
    <xf numFmtId="0" fontId="18" fillId="0" borderId="20" xfId="0" applyFont="1" applyFill="1" applyBorder="1" applyAlignment="1">
      <alignment horizontal="justify" wrapText="1"/>
    </xf>
    <xf numFmtId="49" fontId="16" fillId="0" borderId="15" xfId="0" applyNumberFormat="1" applyFont="1" applyFill="1" applyBorder="1" applyAlignment="1">
      <alignment horizontal="center" shrinkToFit="1"/>
    </xf>
    <xf numFmtId="49" fontId="18" fillId="0" borderId="20" xfId="0" quotePrefix="1" applyNumberFormat="1" applyFont="1" applyFill="1" applyBorder="1" applyAlignment="1">
      <alignment horizontal="center" wrapText="1"/>
    </xf>
    <xf numFmtId="0" fontId="18" fillId="0" borderId="19" xfId="0" quotePrefix="1" applyNumberFormat="1" applyFont="1" applyFill="1" applyBorder="1" applyAlignment="1" applyProtection="1">
      <alignment horizontal="center" wrapText="1"/>
    </xf>
    <xf numFmtId="0" fontId="15" fillId="0" borderId="19" xfId="0" applyFont="1" applyFill="1" applyBorder="1" applyAlignment="1">
      <alignment horizontal="justify" wrapText="1"/>
    </xf>
    <xf numFmtId="0" fontId="13" fillId="0" borderId="1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wrapText="1"/>
    </xf>
    <xf numFmtId="2" fontId="13" fillId="0" borderId="7" xfId="0" applyNumberFormat="1" applyFont="1" applyFill="1" applyBorder="1" applyAlignment="1">
      <alignment horizontal="center"/>
    </xf>
    <xf numFmtId="2" fontId="11" fillId="0" borderId="7" xfId="0" applyNumberFormat="1" applyFont="1" applyFill="1" applyBorder="1" applyAlignment="1">
      <alignment horizontal="center"/>
    </xf>
    <xf numFmtId="4" fontId="16" fillId="0" borderId="7" xfId="0" applyNumberFormat="1" applyFont="1" applyFill="1" applyBorder="1" applyAlignment="1">
      <alignment shrinkToFit="1"/>
    </xf>
    <xf numFmtId="4" fontId="11" fillId="3" borderId="7" xfId="0" applyNumberFormat="1" applyFont="1" applyFill="1" applyBorder="1" applyAlignment="1">
      <alignment horizontal="center" shrinkToFit="1"/>
    </xf>
    <xf numFmtId="4" fontId="11" fillId="0" borderId="7" xfId="0" applyNumberFormat="1" applyFont="1" applyFill="1" applyBorder="1" applyAlignment="1">
      <alignment horizontal="center" shrinkToFit="1"/>
    </xf>
    <xf numFmtId="4" fontId="11" fillId="0" borderId="3" xfId="0" applyNumberFormat="1" applyFont="1" applyFill="1" applyBorder="1" applyAlignment="1">
      <alignment horizontal="center" shrinkToFit="1"/>
    </xf>
    <xf numFmtId="4" fontId="28" fillId="0" borderId="3" xfId="0" applyNumberFormat="1" applyFont="1" applyFill="1" applyBorder="1" applyAlignment="1">
      <alignment horizontal="center" shrinkToFit="1"/>
    </xf>
    <xf numFmtId="2" fontId="11" fillId="0" borderId="7" xfId="0" applyNumberFormat="1" applyFont="1" applyFill="1" applyBorder="1" applyAlignment="1">
      <alignment horizontal="center" shrinkToFit="1"/>
    </xf>
    <xf numFmtId="2" fontId="13" fillId="0" borderId="7" xfId="0" applyNumberFormat="1" applyFont="1" applyFill="1" applyBorder="1" applyAlignment="1">
      <alignment horizontal="center" shrinkToFit="1"/>
    </xf>
    <xf numFmtId="4" fontId="13" fillId="0" borderId="7" xfId="0" applyNumberFormat="1" applyFont="1" applyFill="1" applyBorder="1" applyAlignment="1">
      <alignment horizontal="center" shrinkToFit="1"/>
    </xf>
    <xf numFmtId="4" fontId="13" fillId="0" borderId="3" xfId="0" applyNumberFormat="1" applyFont="1" applyFill="1" applyBorder="1" applyAlignment="1">
      <alignment horizontal="center" shrinkToFit="1"/>
    </xf>
    <xf numFmtId="4" fontId="21" fillId="0" borderId="7" xfId="0" applyNumberFormat="1" applyFont="1" applyFill="1" applyBorder="1" applyAlignment="1">
      <alignment horizontal="center" shrinkToFit="1"/>
    </xf>
    <xf numFmtId="4" fontId="13" fillId="0" borderId="15" xfId="0" applyNumberFormat="1" applyFont="1" applyFill="1" applyBorder="1" applyAlignment="1">
      <alignment horizontal="center" shrinkToFit="1"/>
    </xf>
    <xf numFmtId="164" fontId="16" fillId="0" borderId="7" xfId="0" applyNumberFormat="1" applyFont="1" applyFill="1" applyBorder="1" applyAlignment="1">
      <alignment horizontal="center" shrinkToFit="1"/>
    </xf>
    <xf numFmtId="4" fontId="13" fillId="0" borderId="15" xfId="0" applyNumberFormat="1" applyFont="1" applyBorder="1" applyAlignment="1">
      <alignment horizontal="center"/>
    </xf>
    <xf numFmtId="4" fontId="27" fillId="0" borderId="7" xfId="0" applyNumberFormat="1" applyFont="1" applyFill="1" applyBorder="1" applyAlignment="1">
      <alignment horizontal="center" shrinkToFit="1"/>
    </xf>
    <xf numFmtId="4" fontId="29" fillId="0" borderId="7" xfId="0" applyNumberFormat="1" applyFont="1" applyFill="1" applyBorder="1" applyAlignment="1">
      <alignment horizontal="center" shrinkToFit="1"/>
    </xf>
    <xf numFmtId="2" fontId="30" fillId="0" borderId="7" xfId="0" applyNumberFormat="1" applyFont="1" applyFill="1" applyBorder="1" applyAlignment="1">
      <alignment horizontal="center" shrinkToFit="1"/>
    </xf>
    <xf numFmtId="0" fontId="13" fillId="0" borderId="14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11" fillId="0" borderId="5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2" xfId="0" applyBorder="1" applyAlignment="1"/>
    <xf numFmtId="49" fontId="0" fillId="0" borderId="2" xfId="0" applyNumberFormat="1" applyBorder="1" applyAlignment="1"/>
    <xf numFmtId="49" fontId="0" fillId="0" borderId="0" xfId="0" applyNumberFormat="1" applyBorder="1" applyAlignment="1"/>
    <xf numFmtId="0" fontId="0" fillId="0" borderId="0" xfId="0" applyAlignment="1"/>
    <xf numFmtId="0" fontId="19" fillId="0" borderId="15" xfId="0" applyFont="1" applyFill="1" applyBorder="1" applyAlignment="1">
      <alignment horizontal="left" wrapText="1"/>
    </xf>
    <xf numFmtId="0" fontId="32" fillId="0" borderId="15" xfId="0" applyFont="1" applyBorder="1" applyAlignment="1">
      <alignment horizontal="left" wrapText="1"/>
    </xf>
    <xf numFmtId="49" fontId="18" fillId="0" borderId="1" xfId="0" applyNumberFormat="1" applyFont="1" applyBorder="1" applyAlignment="1">
      <alignment horizontal="center" wrapText="1"/>
    </xf>
    <xf numFmtId="49" fontId="18" fillId="0" borderId="1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/>
    </xf>
    <xf numFmtId="2" fontId="16" fillId="0" borderId="7" xfId="0" applyNumberFormat="1" applyFont="1" applyFill="1" applyBorder="1" applyAlignment="1">
      <alignment horizontal="center"/>
    </xf>
    <xf numFmtId="2" fontId="21" fillId="0" borderId="7" xfId="0" applyNumberFormat="1" applyFont="1" applyFill="1" applyBorder="1" applyAlignment="1">
      <alignment horizontal="center" shrinkToFit="1"/>
    </xf>
    <xf numFmtId="4" fontId="21" fillId="0" borderId="3" xfId="0" applyNumberFormat="1" applyFont="1" applyFill="1" applyBorder="1" applyAlignment="1">
      <alignment horizontal="center" shrinkToFit="1"/>
    </xf>
    <xf numFmtId="2" fontId="21" fillId="0" borderId="7" xfId="0" applyNumberFormat="1" applyFont="1" applyFill="1" applyBorder="1" applyAlignment="1">
      <alignment horizontal="center"/>
    </xf>
    <xf numFmtId="0" fontId="12" fillId="0" borderId="15" xfId="0" applyNumberFormat="1" applyFont="1" applyFill="1" applyBorder="1" applyAlignment="1" applyProtection="1">
      <alignment wrapText="1"/>
    </xf>
    <xf numFmtId="0" fontId="20" fillId="0" borderId="15" xfId="0" applyNumberFormat="1" applyFont="1" applyFill="1" applyBorder="1" applyAlignment="1" applyProtection="1">
      <alignment horizontal="left" wrapText="1" indent="1"/>
    </xf>
    <xf numFmtId="0" fontId="16" fillId="0" borderId="0" xfId="0" applyFont="1"/>
    <xf numFmtId="0" fontId="31" fillId="0" borderId="15" xfId="0" quotePrefix="1" applyNumberFormat="1" applyFont="1" applyFill="1" applyBorder="1" applyAlignment="1" applyProtection="1">
      <alignment horizontal="center" wrapText="1"/>
    </xf>
    <xf numFmtId="0" fontId="19" fillId="0" borderId="7" xfId="0" applyFont="1" applyFill="1" applyBorder="1" applyAlignment="1">
      <alignment vertical="top" wrapText="1"/>
    </xf>
    <xf numFmtId="0" fontId="13" fillId="0" borderId="20" xfId="0" applyFont="1" applyFill="1" applyBorder="1" applyAlignment="1">
      <alignment horizontal="justify" wrapText="1"/>
    </xf>
    <xf numFmtId="0" fontId="21" fillId="0" borderId="0" xfId="0" applyFont="1"/>
    <xf numFmtId="4" fontId="11" fillId="2" borderId="7" xfId="0" applyNumberFormat="1" applyFont="1" applyFill="1" applyBorder="1" applyAlignment="1">
      <alignment horizontal="center" shrinkToFit="1"/>
    </xf>
    <xf numFmtId="49" fontId="16" fillId="0" borderId="7" xfId="0" applyNumberFormat="1" applyFont="1" applyFill="1" applyBorder="1" applyAlignment="1">
      <alignment shrinkToFit="1"/>
    </xf>
    <xf numFmtId="0" fontId="17" fillId="0" borderId="0" xfId="0" applyFont="1" applyAlignment="1"/>
    <xf numFmtId="49" fontId="11" fillId="0" borderId="7" xfId="0" applyNumberFormat="1" applyFont="1" applyFill="1" applyBorder="1" applyAlignment="1">
      <alignment horizontal="left" shrinkToFit="1"/>
    </xf>
    <xf numFmtId="4" fontId="34" fillId="0" borderId="7" xfId="0" applyNumberFormat="1" applyFont="1" applyFill="1" applyBorder="1" applyAlignment="1">
      <alignment horizontal="center" shrinkToFit="1"/>
    </xf>
    <xf numFmtId="0" fontId="33" fillId="0" borderId="0" xfId="0" applyFont="1" applyFill="1" applyAlignment="1">
      <alignment horizontal="left"/>
    </xf>
    <xf numFmtId="49" fontId="33" fillId="0" borderId="0" xfId="0" applyNumberFormat="1" applyFont="1" applyFill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left" wrapText="1"/>
    </xf>
    <xf numFmtId="4" fontId="14" fillId="0" borderId="15" xfId="0" applyNumberFormat="1" applyFont="1" applyFill="1" applyBorder="1" applyAlignment="1">
      <alignment horizontal="center"/>
    </xf>
    <xf numFmtId="4" fontId="19" fillId="0" borderId="15" xfId="0" applyNumberFormat="1" applyFont="1" applyFill="1" applyBorder="1" applyAlignment="1">
      <alignment horizontal="center"/>
    </xf>
    <xf numFmtId="49" fontId="23" fillId="0" borderId="0" xfId="0" applyNumberFormat="1" applyFont="1" applyFill="1"/>
    <xf numFmtId="0" fontId="19" fillId="0" borderId="15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49" fontId="14" fillId="0" borderId="15" xfId="0" applyNumberFormat="1" applyFont="1" applyFill="1" applyBorder="1" applyAlignment="1">
      <alignment horizontal="center" wrapText="1"/>
    </xf>
    <xf numFmtId="4" fontId="31" fillId="0" borderId="15" xfId="0" applyNumberFormat="1" applyFont="1" applyFill="1" applyBorder="1" applyAlignment="1">
      <alignment horizontal="center"/>
    </xf>
    <xf numFmtId="0" fontId="19" fillId="0" borderId="15" xfId="0" applyFont="1" applyFill="1" applyBorder="1" applyAlignment="1">
      <alignment horizontal="left" vertical="center" wrapText="1"/>
    </xf>
    <xf numFmtId="4" fontId="32" fillId="0" borderId="15" xfId="0" applyNumberFormat="1" applyFont="1" applyFill="1" applyBorder="1" applyAlignment="1">
      <alignment horizontal="center"/>
    </xf>
    <xf numFmtId="0" fontId="35" fillId="0" borderId="15" xfId="0" applyFont="1" applyFill="1" applyBorder="1" applyAlignment="1">
      <alignment horizontal="left" wrapText="1"/>
    </xf>
    <xf numFmtId="49" fontId="20" fillId="0" borderId="19" xfId="0" quotePrefix="1" applyNumberFormat="1" applyFont="1" applyFill="1" applyBorder="1" applyAlignment="1">
      <alignment horizontal="center"/>
    </xf>
    <xf numFmtId="49" fontId="12" fillId="0" borderId="19" xfId="0" quotePrefix="1" applyNumberFormat="1" applyFont="1" applyFill="1" applyBorder="1" applyAlignment="1">
      <alignment horizontal="center"/>
    </xf>
    <xf numFmtId="49" fontId="15" fillId="0" borderId="19" xfId="0" quotePrefix="1" applyNumberFormat="1" applyFont="1" applyFill="1" applyBorder="1" applyAlignment="1">
      <alignment horizontal="center"/>
    </xf>
    <xf numFmtId="0" fontId="15" fillId="0" borderId="0" xfId="0" quotePrefix="1" applyFont="1" applyFill="1" applyAlignment="1">
      <alignment horizontal="center"/>
    </xf>
    <xf numFmtId="49" fontId="16" fillId="0" borderId="19" xfId="0" quotePrefix="1" applyNumberFormat="1" applyFont="1" applyFill="1" applyBorder="1" applyAlignment="1">
      <alignment horizontal="center"/>
    </xf>
    <xf numFmtId="0" fontId="15" fillId="0" borderId="15" xfId="0" quotePrefix="1" applyNumberFormat="1" applyFont="1" applyFill="1" applyBorder="1" applyAlignment="1" applyProtection="1">
      <alignment horizontal="center"/>
    </xf>
    <xf numFmtId="0" fontId="15" fillId="0" borderId="15" xfId="0" applyNumberFormat="1" applyFont="1" applyFill="1" applyBorder="1" applyAlignment="1" applyProtection="1">
      <alignment horizontal="center"/>
    </xf>
    <xf numFmtId="0" fontId="12" fillId="0" borderId="15" xfId="0" quotePrefix="1" applyNumberFormat="1" applyFont="1" applyFill="1" applyBorder="1" applyAlignment="1" applyProtection="1">
      <alignment horizontal="center"/>
    </xf>
    <xf numFmtId="0" fontId="20" fillId="0" borderId="15" xfId="0" quotePrefix="1" applyNumberFormat="1" applyFont="1" applyFill="1" applyBorder="1" applyAlignment="1" applyProtection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/>
    </xf>
    <xf numFmtId="49" fontId="0" fillId="0" borderId="0" xfId="0" applyNumberFormat="1" applyFont="1" applyFill="1"/>
    <xf numFmtId="0" fontId="0" fillId="0" borderId="0" xfId="0" applyFont="1" applyFill="1"/>
    <xf numFmtId="0" fontId="14" fillId="0" borderId="15" xfId="0" applyFont="1" applyFill="1" applyBorder="1" applyAlignment="1">
      <alignment horizontal="right" wrapText="1"/>
    </xf>
    <xf numFmtId="0" fontId="36" fillId="0" borderId="0" xfId="0" applyFont="1" applyFill="1"/>
    <xf numFmtId="0" fontId="36" fillId="0" borderId="0" xfId="0" applyFont="1" applyFill="1" applyBorder="1"/>
    <xf numFmtId="0" fontId="38" fillId="0" borderId="0" xfId="0" applyNumberFormat="1" applyFont="1" applyFill="1" applyBorder="1"/>
    <xf numFmtId="0" fontId="8" fillId="0" borderId="0" xfId="0" applyFont="1" applyFill="1" applyAlignment="1">
      <alignment horizontal="left"/>
    </xf>
    <xf numFmtId="49" fontId="8" fillId="0" borderId="0" xfId="0" applyNumberFormat="1" applyFont="1" applyFill="1"/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/>
    </xf>
    <xf numFmtId="0" fontId="14" fillId="0" borderId="7" xfId="0" applyFont="1" applyFill="1" applyBorder="1" applyAlignment="1">
      <alignment wrapText="1"/>
    </xf>
    <xf numFmtId="49" fontId="14" fillId="0" borderId="7" xfId="0" applyNumberFormat="1" applyFont="1" applyFill="1" applyBorder="1" applyAlignment="1">
      <alignment horizontal="center" shrinkToFit="1"/>
    </xf>
    <xf numFmtId="4" fontId="14" fillId="0" borderId="7" xfId="0" applyNumberFormat="1" applyFont="1" applyFill="1" applyBorder="1" applyAlignment="1">
      <alignment horizontal="right" shrinkToFit="1"/>
    </xf>
    <xf numFmtId="0" fontId="13" fillId="0" borderId="7" xfId="0" applyFont="1" applyFill="1" applyBorder="1" applyAlignment="1">
      <alignment horizontal="left" wrapText="1"/>
    </xf>
    <xf numFmtId="4" fontId="13" fillId="3" borderId="7" xfId="0" applyNumberFormat="1" applyFont="1" applyFill="1" applyBorder="1" applyAlignment="1">
      <alignment horizontal="center" shrinkToFit="1"/>
    </xf>
    <xf numFmtId="0" fontId="13" fillId="0" borderId="0" xfId="0" applyFont="1" applyAlignment="1"/>
    <xf numFmtId="0" fontId="33" fillId="0" borderId="0" xfId="0" applyFont="1"/>
    <xf numFmtId="0" fontId="14" fillId="0" borderId="7" xfId="0" applyFont="1" applyFill="1" applyBorder="1" applyAlignment="1">
      <alignment horizontal="left" wrapText="1"/>
    </xf>
    <xf numFmtId="0" fontId="33" fillId="0" borderId="0" xfId="0" applyFont="1" applyFill="1" applyAlignment="1">
      <alignment horizontal="left"/>
    </xf>
    <xf numFmtId="0" fontId="19" fillId="0" borderId="7" xfId="0" applyFont="1" applyFill="1" applyBorder="1" applyAlignment="1">
      <alignment horizontal="right" vertical="top" wrapText="1"/>
    </xf>
    <xf numFmtId="0" fontId="19" fillId="0" borderId="7" xfId="0" applyFont="1" applyFill="1" applyBorder="1" applyAlignment="1">
      <alignment horizontal="right" wrapText="1"/>
    </xf>
    <xf numFmtId="49" fontId="19" fillId="0" borderId="7" xfId="0" applyNumberFormat="1" applyFont="1" applyFill="1" applyBorder="1" applyAlignment="1">
      <alignment horizontal="right" shrinkToFit="1"/>
    </xf>
    <xf numFmtId="0" fontId="19" fillId="0" borderId="0" xfId="0" applyFont="1" applyAlignment="1">
      <alignment horizontal="right"/>
    </xf>
    <xf numFmtId="0" fontId="37" fillId="0" borderId="0" xfId="0" applyFont="1" applyBorder="1" applyAlignment="1"/>
    <xf numFmtId="4" fontId="11" fillId="0" borderId="15" xfId="0" applyNumberFormat="1" applyFont="1" applyFill="1" applyBorder="1" applyAlignment="1">
      <alignment horizontal="center" shrinkToFit="1"/>
    </xf>
    <xf numFmtId="0" fontId="14" fillId="0" borderId="0" xfId="0" applyNumberFormat="1" applyFont="1" applyFill="1" applyBorder="1"/>
    <xf numFmtId="49" fontId="13" fillId="0" borderId="15" xfId="0" applyNumberFormat="1" applyFont="1" applyFill="1" applyBorder="1" applyAlignment="1">
      <alignment horizontal="center" shrinkToFit="1"/>
    </xf>
    <xf numFmtId="0" fontId="19" fillId="0" borderId="15" xfId="0" applyFont="1" applyFill="1" applyBorder="1" applyAlignment="1">
      <alignment horizontal="right" wrapText="1"/>
    </xf>
    <xf numFmtId="0" fontId="19" fillId="0" borderId="15" xfId="0" applyFont="1" applyFill="1" applyBorder="1" applyAlignment="1">
      <alignment horizontal="right" vertical="center" wrapText="1"/>
    </xf>
    <xf numFmtId="0" fontId="35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4" fontId="32" fillId="0" borderId="0" xfId="0" applyNumberFormat="1" applyFont="1" applyFill="1" applyBorder="1" applyAlignment="1">
      <alignment horizontal="center"/>
    </xf>
    <xf numFmtId="4" fontId="19" fillId="0" borderId="0" xfId="0" applyNumberFormat="1" applyFont="1" applyFill="1" applyBorder="1" applyAlignment="1">
      <alignment horizontal="center"/>
    </xf>
    <xf numFmtId="0" fontId="14" fillId="0" borderId="7" xfId="0" applyFont="1" applyFill="1" applyBorder="1" applyAlignment="1">
      <alignment horizontal="right" wrapText="1"/>
    </xf>
    <xf numFmtId="0" fontId="0" fillId="0" borderId="0" xfId="0" applyFill="1" applyAlignment="1">
      <alignment horizontal="center"/>
    </xf>
    <xf numFmtId="0" fontId="33" fillId="0" borderId="0" xfId="0" applyFont="1" applyFill="1" applyAlignment="1">
      <alignment horizontal="left"/>
    </xf>
    <xf numFmtId="49" fontId="33" fillId="0" borderId="0" xfId="0" applyNumberFormat="1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49" fontId="33" fillId="0" borderId="0" xfId="0" applyNumberFormat="1" applyFont="1" applyFill="1" applyAlignment="1"/>
    <xf numFmtId="49" fontId="33" fillId="0" borderId="0" xfId="0" applyNumberFormat="1" applyFont="1" applyFill="1" applyBorder="1" applyAlignment="1">
      <alignment horizontal="right"/>
    </xf>
    <xf numFmtId="0" fontId="11" fillId="0" borderId="1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7" fillId="0" borderId="0" xfId="0" applyNumberFormat="1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showGridLines="0" showZeros="0" view="pageLayout" topLeftCell="A2" zoomScale="96" zoomScaleNormal="106" zoomScaleSheetLayoutView="70" zoomScalePageLayoutView="96" workbookViewId="0">
      <selection activeCell="D11" sqref="D11"/>
    </sheetView>
  </sheetViews>
  <sheetFormatPr defaultRowHeight="12.75" x14ac:dyDescent="0.2"/>
  <cols>
    <col min="1" max="1" width="20.42578125" style="13" customWidth="1"/>
    <col min="2" max="2" width="20.140625" style="13" customWidth="1"/>
    <col min="3" max="3" width="0.140625" style="14" customWidth="1"/>
    <col min="4" max="4" width="13.5703125" style="14" customWidth="1"/>
    <col min="5" max="5" width="12.85546875" style="14" customWidth="1"/>
    <col min="6" max="6" width="13.140625" style="14" customWidth="1"/>
    <col min="7" max="7" width="12" style="14" customWidth="1"/>
    <col min="8" max="8" width="6.85546875" style="14" customWidth="1"/>
    <col min="9" max="10" width="13.42578125" style="14" customWidth="1"/>
    <col min="11" max="11" width="12.42578125" style="14" customWidth="1"/>
    <col min="12" max="12" width="11.140625" style="14" customWidth="1"/>
    <col min="13" max="13" width="12.42578125" style="14" customWidth="1"/>
    <col min="14" max="14" width="8.5703125" style="14" customWidth="1"/>
    <col min="15" max="15" width="11.140625" style="4" customWidth="1"/>
    <col min="16" max="16384" width="9.140625" style="4"/>
  </cols>
  <sheetData>
    <row r="1" spans="1:14" ht="25.5" hidden="1" customHeight="1" x14ac:dyDescent="0.25">
      <c r="A1" s="9"/>
      <c r="B1" s="15"/>
      <c r="C1" s="7"/>
      <c r="D1" s="7"/>
      <c r="E1" s="7"/>
      <c r="F1" s="7"/>
      <c r="G1" s="85"/>
      <c r="H1" s="7"/>
      <c r="I1" s="7"/>
      <c r="J1" s="7"/>
      <c r="K1" s="274" t="s">
        <v>1542</v>
      </c>
      <c r="L1" s="274"/>
      <c r="M1" s="274"/>
      <c r="N1" s="7"/>
    </row>
    <row r="2" spans="1:14" ht="20.25" customHeight="1" x14ac:dyDescent="0.2">
      <c r="A2" s="9"/>
      <c r="B2" s="15"/>
      <c r="C2" s="7"/>
      <c r="D2" s="7"/>
      <c r="E2" s="7"/>
      <c r="F2" s="7"/>
      <c r="G2" s="85"/>
      <c r="H2" s="7"/>
      <c r="I2" s="7"/>
      <c r="J2" s="7"/>
      <c r="K2" s="7"/>
      <c r="L2" s="7"/>
      <c r="M2" s="7"/>
      <c r="N2" s="7"/>
    </row>
    <row r="3" spans="1:14" customFormat="1" ht="18.75" x14ac:dyDescent="0.3">
      <c r="A3" s="2" t="s">
        <v>1</v>
      </c>
      <c r="B3" s="258" t="s">
        <v>1559</v>
      </c>
      <c r="C3" s="82"/>
      <c r="D3" s="82"/>
      <c r="E3" s="82"/>
      <c r="F3" s="82"/>
      <c r="G3" s="85"/>
      <c r="H3" s="180"/>
      <c r="I3" s="180"/>
      <c r="J3" s="84"/>
      <c r="K3" s="84"/>
      <c r="L3" s="84"/>
      <c r="M3" s="84"/>
      <c r="N3" s="84"/>
    </row>
    <row r="4" spans="1:14" customFormat="1" ht="15.75" x14ac:dyDescent="0.25">
      <c r="A4" s="1"/>
      <c r="B4" s="181"/>
      <c r="C4" s="182"/>
      <c r="D4" s="183"/>
      <c r="E4" s="184"/>
      <c r="F4" s="184"/>
      <c r="G4" s="184"/>
      <c r="H4" s="184"/>
      <c r="I4" s="184"/>
      <c r="M4" s="251" t="s">
        <v>1482</v>
      </c>
    </row>
    <row r="5" spans="1:14" ht="75" customHeight="1" thickBot="1" x14ac:dyDescent="0.25">
      <c r="A5" s="275" t="s">
        <v>4</v>
      </c>
      <c r="B5" s="275" t="s">
        <v>1095</v>
      </c>
      <c r="C5" s="176"/>
      <c r="D5" s="275" t="s">
        <v>1568</v>
      </c>
      <c r="E5" s="278" t="s">
        <v>1556</v>
      </c>
      <c r="F5" s="279"/>
      <c r="G5" s="280" t="s">
        <v>1547</v>
      </c>
      <c r="H5" s="281"/>
      <c r="I5" s="278" t="s">
        <v>1554</v>
      </c>
      <c r="J5" s="279"/>
      <c r="K5" s="280" t="s">
        <v>1567</v>
      </c>
      <c r="L5" s="282"/>
      <c r="M5" s="282"/>
      <c r="N5" s="281"/>
    </row>
    <row r="6" spans="1:14" ht="12.75" customHeight="1" x14ac:dyDescent="0.2">
      <c r="A6" s="276"/>
      <c r="B6" s="276"/>
      <c r="C6" s="177"/>
      <c r="D6" s="276"/>
      <c r="E6" s="283" t="s">
        <v>1552</v>
      </c>
      <c r="F6" s="275" t="s">
        <v>1553</v>
      </c>
      <c r="G6" s="275" t="s">
        <v>1096</v>
      </c>
      <c r="H6" s="241"/>
      <c r="I6" s="275" t="s">
        <v>3</v>
      </c>
      <c r="J6" s="275" t="s">
        <v>0</v>
      </c>
      <c r="K6" s="278" t="s">
        <v>1108</v>
      </c>
      <c r="L6" s="279"/>
      <c r="M6" s="278" t="s">
        <v>1555</v>
      </c>
      <c r="N6" s="279"/>
    </row>
    <row r="7" spans="1:14" ht="12.75" customHeight="1" x14ac:dyDescent="0.2">
      <c r="A7" s="276"/>
      <c r="B7" s="276"/>
      <c r="C7" s="177"/>
      <c r="D7" s="276"/>
      <c r="E7" s="284"/>
      <c r="F7" s="276"/>
      <c r="G7" s="276"/>
      <c r="H7" s="276" t="s">
        <v>1097</v>
      </c>
      <c r="I7" s="276"/>
      <c r="J7" s="276"/>
      <c r="K7" s="286"/>
      <c r="L7" s="287"/>
      <c r="M7" s="286"/>
      <c r="N7" s="287"/>
    </row>
    <row r="8" spans="1:14" ht="31.5" customHeight="1" x14ac:dyDescent="0.2">
      <c r="A8" s="276"/>
      <c r="B8" s="276"/>
      <c r="C8" s="177"/>
      <c r="D8" s="276"/>
      <c r="E8" s="284"/>
      <c r="F8" s="276"/>
      <c r="G8" s="276"/>
      <c r="H8" s="276"/>
      <c r="I8" s="276"/>
      <c r="J8" s="276"/>
      <c r="K8" s="288"/>
      <c r="L8" s="289"/>
      <c r="M8" s="288"/>
      <c r="N8" s="289"/>
    </row>
    <row r="9" spans="1:14" ht="31.5" customHeight="1" x14ac:dyDescent="0.2">
      <c r="A9" s="277"/>
      <c r="B9" s="277"/>
      <c r="C9" s="177"/>
      <c r="D9" s="277"/>
      <c r="E9" s="285"/>
      <c r="F9" s="277"/>
      <c r="G9" s="277"/>
      <c r="H9" s="277"/>
      <c r="I9" s="277"/>
      <c r="J9" s="277"/>
      <c r="K9" s="242" t="s">
        <v>1109</v>
      </c>
      <c r="L9" s="242" t="s">
        <v>1097</v>
      </c>
      <c r="M9" s="242" t="s">
        <v>1109</v>
      </c>
      <c r="N9" s="242" t="s">
        <v>1097</v>
      </c>
    </row>
    <row r="10" spans="1:14" s="70" customFormat="1" ht="24" x14ac:dyDescent="0.2">
      <c r="A10" s="150">
        <v>1</v>
      </c>
      <c r="B10" s="150">
        <v>2</v>
      </c>
      <c r="C10" s="150"/>
      <c r="D10" s="150">
        <v>3</v>
      </c>
      <c r="E10" s="150">
        <v>4</v>
      </c>
      <c r="F10" s="150">
        <v>5</v>
      </c>
      <c r="G10" s="150" t="s">
        <v>1105</v>
      </c>
      <c r="H10" s="152" t="s">
        <v>1485</v>
      </c>
      <c r="I10" s="151">
        <v>8</v>
      </c>
      <c r="J10" s="152">
        <v>9</v>
      </c>
      <c r="K10" s="152" t="s">
        <v>1111</v>
      </c>
      <c r="L10" s="152" t="s">
        <v>1484</v>
      </c>
      <c r="M10" s="150" t="s">
        <v>1112</v>
      </c>
      <c r="N10" s="152" t="s">
        <v>1483</v>
      </c>
    </row>
    <row r="11" spans="1:14" s="72" customFormat="1" ht="51.75" customHeight="1" x14ac:dyDescent="0.2">
      <c r="A11" s="185" t="s">
        <v>2</v>
      </c>
      <c r="B11" s="153"/>
      <c r="C11" s="35" t="s">
        <v>5</v>
      </c>
      <c r="D11" s="157">
        <f>D13+D22+D27+D34+D37+D41+D47+D51+D57+D62+D65+D68</f>
        <v>1454044133.4300003</v>
      </c>
      <c r="E11" s="157">
        <f>E13+E22+E27+E34+E37+E41+E47+E51+E57+E62+E65+E68</f>
        <v>1674110728.74</v>
      </c>
      <c r="F11" s="157">
        <f>F13+F22+F27+F34+F37+F41+F47+F51+F57+F62+F65+F68</f>
        <v>1665998587.72</v>
      </c>
      <c r="G11" s="158">
        <f>F11-E11</f>
        <v>-8112141.0199999809</v>
      </c>
      <c r="H11" s="158">
        <f>F11/E11*100</f>
        <v>99.515435814325997</v>
      </c>
      <c r="I11" s="157">
        <f>I13+I22+I27+I34+I37+I41+I47+I51+I57+I62+I65+I68</f>
        <v>1665998587.72</v>
      </c>
      <c r="J11" s="157">
        <f>J13+J22+J27+J34+J37+J41+J47+J51+J57+J62+J65+J68</f>
        <v>1597233640.1800001</v>
      </c>
      <c r="K11" s="159">
        <f>J11-I11</f>
        <v>-68764947.539999962</v>
      </c>
      <c r="L11" s="159">
        <f>J11/I11*100</f>
        <v>95.872448629496859</v>
      </c>
      <c r="M11" s="159">
        <f>J11-D11</f>
        <v>143189506.74999976</v>
      </c>
      <c r="N11" s="155">
        <f>J11/D11*100</f>
        <v>109.84767267085797</v>
      </c>
    </row>
    <row r="12" spans="1:14" s="73" customFormat="1" ht="15" customHeight="1" x14ac:dyDescent="0.2">
      <c r="A12" s="186" t="s">
        <v>1546</v>
      </c>
      <c r="B12" s="187"/>
      <c r="C12" s="188"/>
      <c r="D12" s="159"/>
      <c r="E12" s="189"/>
      <c r="F12" s="189"/>
      <c r="G12" s="158"/>
      <c r="H12" s="158"/>
      <c r="I12" s="189"/>
      <c r="J12" s="159"/>
      <c r="K12" s="159"/>
      <c r="L12" s="159"/>
      <c r="M12" s="159"/>
      <c r="N12" s="155"/>
    </row>
    <row r="13" spans="1:14" s="48" customFormat="1" ht="44.25" customHeight="1" x14ac:dyDescent="0.2">
      <c r="A13" s="198" t="s">
        <v>6</v>
      </c>
      <c r="B13" s="74" t="s">
        <v>7</v>
      </c>
      <c r="C13" s="75" t="s">
        <v>5</v>
      </c>
      <c r="D13" s="158">
        <f>D15+D16+D17+D18+D19+D20+D21</f>
        <v>102229919.89</v>
      </c>
      <c r="E13" s="158">
        <f>E15+E16+E17+E18+E19+E20+E21</f>
        <v>97291762</v>
      </c>
      <c r="F13" s="158">
        <f>F15+F16+F17+F18+F19+F20+F21</f>
        <v>97191812</v>
      </c>
      <c r="G13" s="158">
        <f>F13-E13</f>
        <v>-99950</v>
      </c>
      <c r="H13" s="158">
        <f>F13/E13*100</f>
        <v>99.897267766617276</v>
      </c>
      <c r="I13" s="158">
        <f>I15+I16+I17+I18+I19+I20+I21</f>
        <v>97191812</v>
      </c>
      <c r="J13" s="158">
        <f>J15+J16+J17+J18+J19+J20+J21</f>
        <v>96490300.659999996</v>
      </c>
      <c r="K13" s="159">
        <f t="shared" ref="K13:K72" si="0">J13-I13</f>
        <v>-701511.34000000358</v>
      </c>
      <c r="L13" s="159">
        <f t="shared" ref="L13:L71" si="1">J13/I13*100</f>
        <v>99.27821971258237</v>
      </c>
      <c r="M13" s="159">
        <f t="shared" ref="M13:M72" si="2">J13-D13</f>
        <v>-5739619.2300000042</v>
      </c>
      <c r="N13" s="155">
        <f t="shared" ref="N13:N71" si="3">J13/D13*100</f>
        <v>94.385577885441108</v>
      </c>
    </row>
    <row r="14" spans="1:14" s="48" customFormat="1" ht="14.25" customHeight="1" x14ac:dyDescent="0.2">
      <c r="A14" s="254" t="s">
        <v>1543</v>
      </c>
      <c r="B14" s="74"/>
      <c r="C14" s="75"/>
      <c r="D14" s="157">
        <f t="shared" ref="D14" si="4">D13/D11*100</f>
        <v>7.0307301917202425</v>
      </c>
      <c r="E14" s="157">
        <f>E13/E11*100</f>
        <v>5.811548801985488</v>
      </c>
      <c r="F14" s="157">
        <f>F13/F11*100</f>
        <v>5.8338472022963543</v>
      </c>
      <c r="G14" s="158">
        <f>F14-E14</f>
        <v>2.2298400310866384E-2</v>
      </c>
      <c r="H14" s="158">
        <f>F14/E14*100</f>
        <v>100.38369118234452</v>
      </c>
      <c r="I14" s="157">
        <f t="shared" ref="I14:J14" si="5">I13/I11*100</f>
        <v>5.8338472022963543</v>
      </c>
      <c r="J14" s="157">
        <f t="shared" si="5"/>
        <v>6.0410886818741201</v>
      </c>
      <c r="K14" s="159">
        <f t="shared" ref="K14" si="6">J14-I14</f>
        <v>0.20724147957776573</v>
      </c>
      <c r="L14" s="159">
        <f t="shared" ref="L14" si="7">J14/I14*100</f>
        <v>103.55239814125044</v>
      </c>
      <c r="M14" s="159">
        <f t="shared" ref="M14" si="8">J14-D14</f>
        <v>-0.98964150984612242</v>
      </c>
      <c r="N14" s="155">
        <f t="shared" ref="N14" si="9">J14/D14*100</f>
        <v>85.924057916323164</v>
      </c>
    </row>
    <row r="15" spans="1:14" s="42" customFormat="1" ht="76.5" x14ac:dyDescent="0.2">
      <c r="A15" s="245" t="s">
        <v>8</v>
      </c>
      <c r="B15" s="246" t="s">
        <v>9</v>
      </c>
      <c r="C15" s="247" t="s">
        <v>5</v>
      </c>
      <c r="D15" s="163">
        <v>1911112</v>
      </c>
      <c r="E15" s="163">
        <v>1997300</v>
      </c>
      <c r="F15" s="163">
        <v>1997300</v>
      </c>
      <c r="G15" s="163">
        <f t="shared" ref="G15:G21" si="10">F15-E15</f>
        <v>0</v>
      </c>
      <c r="H15" s="163">
        <f t="shared" ref="H15:H21" si="11">F15/E15*100</f>
        <v>100</v>
      </c>
      <c r="I15" s="163">
        <v>1997300</v>
      </c>
      <c r="J15" s="163">
        <v>1997299.39</v>
      </c>
      <c r="K15" s="164">
        <f t="shared" si="0"/>
        <v>-0.61000000010244548</v>
      </c>
      <c r="L15" s="164">
        <f t="shared" si="1"/>
        <v>99.999969458769328</v>
      </c>
      <c r="M15" s="164">
        <f t="shared" si="2"/>
        <v>86187.389999999898</v>
      </c>
      <c r="N15" s="154">
        <f t="shared" si="3"/>
        <v>104.50980319311478</v>
      </c>
    </row>
    <row r="16" spans="1:14" s="77" customFormat="1" ht="96" x14ac:dyDescent="0.2">
      <c r="A16" s="248" t="s">
        <v>21</v>
      </c>
      <c r="B16" s="40" t="s">
        <v>22</v>
      </c>
      <c r="C16" s="41" t="s">
        <v>5</v>
      </c>
      <c r="D16" s="163">
        <v>2770113.73</v>
      </c>
      <c r="E16" s="163">
        <v>2684381</v>
      </c>
      <c r="F16" s="163">
        <v>2684381</v>
      </c>
      <c r="G16" s="163">
        <f t="shared" si="10"/>
        <v>0</v>
      </c>
      <c r="H16" s="163">
        <f t="shared" si="11"/>
        <v>100</v>
      </c>
      <c r="I16" s="163">
        <v>2684381</v>
      </c>
      <c r="J16" s="163">
        <v>2681977.0699999998</v>
      </c>
      <c r="K16" s="164">
        <f t="shared" si="0"/>
        <v>-2403.9300000001676</v>
      </c>
      <c r="L16" s="164">
        <f t="shared" si="1"/>
        <v>99.910447510990423</v>
      </c>
      <c r="M16" s="164">
        <f t="shared" si="2"/>
        <v>-88136.660000000149</v>
      </c>
      <c r="N16" s="154">
        <f t="shared" si="3"/>
        <v>96.818301752542112</v>
      </c>
    </row>
    <row r="17" spans="1:14" s="77" customFormat="1" ht="96" x14ac:dyDescent="0.2">
      <c r="A17" s="118" t="s">
        <v>55</v>
      </c>
      <c r="B17" s="40" t="s">
        <v>56</v>
      </c>
      <c r="C17" s="41" t="s">
        <v>5</v>
      </c>
      <c r="D17" s="163">
        <v>50102247.369999997</v>
      </c>
      <c r="E17" s="163">
        <v>46596977</v>
      </c>
      <c r="F17" s="163">
        <v>46497027</v>
      </c>
      <c r="G17" s="163">
        <f t="shared" si="10"/>
        <v>-99950</v>
      </c>
      <c r="H17" s="163">
        <f t="shared" si="11"/>
        <v>99.78550110664905</v>
      </c>
      <c r="I17" s="163">
        <v>46497027</v>
      </c>
      <c r="J17" s="163">
        <v>46094278.979999997</v>
      </c>
      <c r="K17" s="164">
        <f t="shared" si="0"/>
        <v>-402748.02000000328</v>
      </c>
      <c r="L17" s="164">
        <f t="shared" si="1"/>
        <v>99.133819846159184</v>
      </c>
      <c r="M17" s="164">
        <f t="shared" si="2"/>
        <v>-4007968.3900000006</v>
      </c>
      <c r="N17" s="154">
        <f t="shared" si="3"/>
        <v>92.000421936362329</v>
      </c>
    </row>
    <row r="18" spans="1:14" s="42" customFormat="1" ht="22.5" x14ac:dyDescent="0.2">
      <c r="A18" s="91" t="s">
        <v>1121</v>
      </c>
      <c r="B18" s="88" t="s">
        <v>1124</v>
      </c>
      <c r="C18" s="41"/>
      <c r="D18" s="163">
        <v>0</v>
      </c>
      <c r="E18" s="163"/>
      <c r="F18" s="163"/>
      <c r="G18" s="163">
        <f t="shared" si="10"/>
        <v>0</v>
      </c>
      <c r="H18" s="163"/>
      <c r="I18" s="163"/>
      <c r="J18" s="163"/>
      <c r="K18" s="164">
        <f t="shared" si="0"/>
        <v>0</v>
      </c>
      <c r="L18" s="164"/>
      <c r="M18" s="164">
        <f t="shared" si="2"/>
        <v>0</v>
      </c>
      <c r="N18" s="154"/>
    </row>
    <row r="19" spans="1:14" s="42" customFormat="1" ht="67.5" x14ac:dyDescent="0.2">
      <c r="A19" s="194" t="s">
        <v>1127</v>
      </c>
      <c r="B19" s="88" t="s">
        <v>1132</v>
      </c>
      <c r="C19" s="41"/>
      <c r="D19" s="163">
        <v>2243726.84</v>
      </c>
      <c r="E19" s="163">
        <v>2498300</v>
      </c>
      <c r="F19" s="163">
        <v>2498300</v>
      </c>
      <c r="G19" s="163">
        <f t="shared" si="10"/>
        <v>0</v>
      </c>
      <c r="H19" s="163">
        <f t="shared" si="11"/>
        <v>100</v>
      </c>
      <c r="I19" s="163">
        <v>2498300</v>
      </c>
      <c r="J19" s="163">
        <v>2498215.41</v>
      </c>
      <c r="K19" s="164">
        <f t="shared" si="0"/>
        <v>-84.589999999850988</v>
      </c>
      <c r="L19" s="164">
        <f t="shared" si="1"/>
        <v>99.996614097586374</v>
      </c>
      <c r="M19" s="164">
        <f t="shared" si="2"/>
        <v>254488.5700000003</v>
      </c>
      <c r="N19" s="154">
        <f t="shared" si="3"/>
        <v>111.34222604387975</v>
      </c>
    </row>
    <row r="20" spans="1:14" s="77" customFormat="1" ht="24" x14ac:dyDescent="0.2">
      <c r="A20" s="118" t="s">
        <v>158</v>
      </c>
      <c r="B20" s="40" t="s">
        <v>159</v>
      </c>
      <c r="C20" s="41" t="s">
        <v>5</v>
      </c>
      <c r="D20" s="164">
        <v>3289600</v>
      </c>
      <c r="E20" s="163"/>
      <c r="F20" s="163"/>
      <c r="G20" s="163">
        <f t="shared" si="10"/>
        <v>0</v>
      </c>
      <c r="H20" s="163" t="e">
        <f t="shared" si="11"/>
        <v>#DIV/0!</v>
      </c>
      <c r="I20" s="164"/>
      <c r="J20" s="164"/>
      <c r="K20" s="159">
        <f t="shared" si="0"/>
        <v>0</v>
      </c>
      <c r="L20" s="159" t="e">
        <f t="shared" si="1"/>
        <v>#DIV/0!</v>
      </c>
      <c r="M20" s="159">
        <f t="shared" si="2"/>
        <v>-3289600</v>
      </c>
      <c r="N20" s="155">
        <f t="shared" si="3"/>
        <v>0</v>
      </c>
    </row>
    <row r="21" spans="1:14" s="77" customFormat="1" ht="36" x14ac:dyDescent="0.2">
      <c r="A21" s="118" t="s">
        <v>168</v>
      </c>
      <c r="B21" s="40" t="s">
        <v>169</v>
      </c>
      <c r="C21" s="41" t="s">
        <v>5</v>
      </c>
      <c r="D21" s="163">
        <v>41913119.950000003</v>
      </c>
      <c r="E21" s="163">
        <v>43514804</v>
      </c>
      <c r="F21" s="163">
        <v>43514804</v>
      </c>
      <c r="G21" s="163">
        <f t="shared" si="10"/>
        <v>0</v>
      </c>
      <c r="H21" s="163">
        <f t="shared" si="11"/>
        <v>100</v>
      </c>
      <c r="I21" s="163">
        <v>43514804</v>
      </c>
      <c r="J21" s="163">
        <v>43218529.810000002</v>
      </c>
      <c r="K21" s="164">
        <f t="shared" si="0"/>
        <v>-296274.18999999762</v>
      </c>
      <c r="L21" s="164">
        <f t="shared" si="1"/>
        <v>99.319141619022361</v>
      </c>
      <c r="M21" s="164">
        <f t="shared" si="2"/>
        <v>1305409.8599999994</v>
      </c>
      <c r="N21" s="154">
        <f t="shared" si="3"/>
        <v>103.11456141074031</v>
      </c>
    </row>
    <row r="22" spans="1:14" s="48" customFormat="1" ht="51" x14ac:dyDescent="0.2">
      <c r="A22" s="76" t="s">
        <v>275</v>
      </c>
      <c r="B22" s="74" t="s">
        <v>276</v>
      </c>
      <c r="C22" s="75" t="s">
        <v>5</v>
      </c>
      <c r="D22" s="158">
        <f t="shared" ref="D22" si="12">D24+D25+D26</f>
        <v>58952597</v>
      </c>
      <c r="E22" s="158">
        <f t="shared" ref="E22:F22" si="13">E24+E25+E26</f>
        <v>154252572</v>
      </c>
      <c r="F22" s="158">
        <f t="shared" si="13"/>
        <v>190158810.97999999</v>
      </c>
      <c r="G22" s="158">
        <f t="shared" ref="G22:G23" si="14">F22-E22</f>
        <v>35906238.979999989</v>
      </c>
      <c r="H22" s="158">
        <f t="shared" ref="H22:H23" si="15">F22/E22*100</f>
        <v>123.2775625809338</v>
      </c>
      <c r="I22" s="158">
        <f t="shared" ref="I22:J22" si="16">I24+I25+I26</f>
        <v>190158810.97999999</v>
      </c>
      <c r="J22" s="158">
        <f t="shared" si="16"/>
        <v>161966772.27000001</v>
      </c>
      <c r="K22" s="159">
        <f t="shared" si="0"/>
        <v>-28192038.709999979</v>
      </c>
      <c r="L22" s="159">
        <f t="shared" si="1"/>
        <v>85.174476762496639</v>
      </c>
      <c r="M22" s="159">
        <f t="shared" si="2"/>
        <v>103014175.27000001</v>
      </c>
      <c r="N22" s="155">
        <f t="shared" si="3"/>
        <v>274.74069084691894</v>
      </c>
    </row>
    <row r="23" spans="1:14" s="48" customFormat="1" x14ac:dyDescent="0.2">
      <c r="A23" s="255" t="s">
        <v>1543</v>
      </c>
      <c r="B23" s="74"/>
      <c r="C23" s="75"/>
      <c r="D23" s="158">
        <f>D22/D11*100</f>
        <v>4.0543884222368449</v>
      </c>
      <c r="E23" s="158">
        <f>E22/E11*100</f>
        <v>9.2140005647115366</v>
      </c>
      <c r="F23" s="158">
        <f>F22/F11*100</f>
        <v>11.414103972335388</v>
      </c>
      <c r="G23" s="158">
        <f t="shared" si="14"/>
        <v>2.2001034076238515</v>
      </c>
      <c r="H23" s="158">
        <f t="shared" si="15"/>
        <v>123.87783017997603</v>
      </c>
      <c r="I23" s="158">
        <f>I22/I11*100</f>
        <v>11.414103972335388</v>
      </c>
      <c r="J23" s="158">
        <f>J22/J11*100</f>
        <v>10.140455860405444</v>
      </c>
      <c r="K23" s="159">
        <v>-2.11</v>
      </c>
      <c r="L23" s="159">
        <f t="shared" ref="L23" si="17">J23/I23*100</f>
        <v>88.841453389447707</v>
      </c>
      <c r="M23" s="159">
        <f t="shared" ref="M23" si="18">J23-D23</f>
        <v>6.0860674381685991</v>
      </c>
      <c r="N23" s="155">
        <f t="shared" ref="N23" si="19">J23/D23*100</f>
        <v>250.1106160620609</v>
      </c>
    </row>
    <row r="24" spans="1:14" s="77" customFormat="1" ht="12" x14ac:dyDescent="0.2">
      <c r="A24" s="118" t="s">
        <v>277</v>
      </c>
      <c r="B24" s="40" t="s">
        <v>278</v>
      </c>
      <c r="C24" s="41" t="s">
        <v>5</v>
      </c>
      <c r="D24" s="164"/>
      <c r="E24" s="163"/>
      <c r="F24" s="163"/>
      <c r="G24" s="158"/>
      <c r="H24" s="158"/>
      <c r="I24" s="163"/>
      <c r="J24" s="164"/>
      <c r="K24" s="159">
        <f t="shared" si="0"/>
        <v>0</v>
      </c>
      <c r="L24" s="159"/>
      <c r="M24" s="159">
        <f t="shared" si="2"/>
        <v>0</v>
      </c>
      <c r="N24" s="155"/>
    </row>
    <row r="25" spans="1:14" s="250" customFormat="1" ht="12" x14ac:dyDescent="0.2">
      <c r="A25" s="118" t="s">
        <v>284</v>
      </c>
      <c r="B25" s="57" t="s">
        <v>285</v>
      </c>
      <c r="C25" s="58" t="s">
        <v>5</v>
      </c>
      <c r="D25" s="163">
        <v>2092617</v>
      </c>
      <c r="E25" s="163">
        <v>2206200</v>
      </c>
      <c r="F25" s="163">
        <v>2206200</v>
      </c>
      <c r="G25" s="163">
        <f t="shared" ref="G25:G26" si="20">F25-E25</f>
        <v>0</v>
      </c>
      <c r="H25" s="163">
        <f t="shared" ref="H25:H26" si="21">F25/E25*100</f>
        <v>100</v>
      </c>
      <c r="I25" s="163">
        <v>2206200</v>
      </c>
      <c r="J25" s="163">
        <v>2198558.86</v>
      </c>
      <c r="K25" s="164">
        <f t="shared" si="0"/>
        <v>-7641.1400000001304</v>
      </c>
      <c r="L25" s="164">
        <f t="shared" si="1"/>
        <v>99.653651527513361</v>
      </c>
      <c r="M25" s="164">
        <f t="shared" si="2"/>
        <v>105941.85999999987</v>
      </c>
      <c r="N25" s="154">
        <f t="shared" si="3"/>
        <v>105.06264930467448</v>
      </c>
    </row>
    <row r="26" spans="1:14" s="42" customFormat="1" ht="67.5" x14ac:dyDescent="0.2">
      <c r="A26" s="91" t="s">
        <v>1134</v>
      </c>
      <c r="B26" s="88" t="s">
        <v>1136</v>
      </c>
      <c r="C26" s="41"/>
      <c r="D26" s="163">
        <v>56859980</v>
      </c>
      <c r="E26" s="163">
        <v>152046372</v>
      </c>
      <c r="F26" s="163">
        <v>187952610.97999999</v>
      </c>
      <c r="G26" s="163">
        <f t="shared" si="20"/>
        <v>35906238.979999989</v>
      </c>
      <c r="H26" s="163">
        <f t="shared" si="21"/>
        <v>123.61532110743161</v>
      </c>
      <c r="I26" s="163">
        <v>187952610.97999999</v>
      </c>
      <c r="J26" s="163">
        <v>159768213.41</v>
      </c>
      <c r="K26" s="164">
        <f t="shared" si="0"/>
        <v>-28184397.569999993</v>
      </c>
      <c r="L26" s="164">
        <f t="shared" si="1"/>
        <v>85.004519265231664</v>
      </c>
      <c r="M26" s="164">
        <f t="shared" si="2"/>
        <v>102908233.41</v>
      </c>
      <c r="N26" s="154"/>
    </row>
    <row r="27" spans="1:14" s="48" customFormat="1" ht="25.5" x14ac:dyDescent="0.2">
      <c r="A27" s="76" t="s">
        <v>315</v>
      </c>
      <c r="B27" s="74" t="s">
        <v>316</v>
      </c>
      <c r="C27" s="75" t="s">
        <v>5</v>
      </c>
      <c r="D27" s="158">
        <f t="shared" ref="D27" si="22">D29+D30+D31+D32+D33</f>
        <v>9417653.0600000005</v>
      </c>
      <c r="E27" s="158">
        <f t="shared" ref="E27:F27" si="23">E29+E30+E31+E32+E33</f>
        <v>14229944.380000001</v>
      </c>
      <c r="F27" s="158">
        <f t="shared" si="23"/>
        <v>13129944.380000001</v>
      </c>
      <c r="G27" s="158">
        <f t="shared" ref="G27:G28" si="24">F27-E27</f>
        <v>-1100000</v>
      </c>
      <c r="H27" s="158">
        <f t="shared" ref="H27:H28" si="25">F27/E27*100</f>
        <v>92.269822209944579</v>
      </c>
      <c r="I27" s="158">
        <f t="shared" ref="I27:J27" si="26">I29+I30+I31+I32+I33</f>
        <v>13129944.380000001</v>
      </c>
      <c r="J27" s="158">
        <f t="shared" si="26"/>
        <v>11702465.859999999</v>
      </c>
      <c r="K27" s="159">
        <f t="shared" si="0"/>
        <v>-1427478.5200000014</v>
      </c>
      <c r="L27" s="159">
        <f t="shared" si="1"/>
        <v>89.128068796891569</v>
      </c>
      <c r="M27" s="159">
        <f t="shared" si="2"/>
        <v>2284812.7999999989</v>
      </c>
      <c r="N27" s="155">
        <f t="shared" si="3"/>
        <v>124.26095743221188</v>
      </c>
    </row>
    <row r="28" spans="1:14" s="48" customFormat="1" x14ac:dyDescent="0.2">
      <c r="A28" s="255" t="s">
        <v>1543</v>
      </c>
      <c r="B28" s="74"/>
      <c r="C28" s="75"/>
      <c r="D28" s="158">
        <f>D27/D11*100</f>
        <v>0.64768687851202555</v>
      </c>
      <c r="E28" s="158">
        <f>E27/E11*100</f>
        <v>0.85000019029266971</v>
      </c>
      <c r="F28" s="158">
        <f>F27/F11*100</f>
        <v>0.78811257565163761</v>
      </c>
      <c r="G28" s="158">
        <f t="shared" si="24"/>
        <v>-6.1887614641032096E-2</v>
      </c>
      <c r="H28" s="158">
        <f t="shared" si="25"/>
        <v>92.719105789879521</v>
      </c>
      <c r="I28" s="158">
        <f>I27/I11*100</f>
        <v>0.78811257565163761</v>
      </c>
      <c r="J28" s="158">
        <f>J27/J11*100</f>
        <v>0.73267088581237194</v>
      </c>
      <c r="K28" s="159">
        <f t="shared" ref="K28" si="27">J28-I28</f>
        <v>-5.5441689839265673E-2</v>
      </c>
      <c r="L28" s="159">
        <f t="shared" ref="L28" si="28">J28/I28*100</f>
        <v>92.965257559375374</v>
      </c>
      <c r="M28" s="159">
        <f t="shared" ref="M28" si="29">J28-D28</f>
        <v>8.4984007300346387E-2</v>
      </c>
      <c r="N28" s="155">
        <f t="shared" ref="N28" si="30">J28/D28*100</f>
        <v>113.1211562438297</v>
      </c>
    </row>
    <row r="29" spans="1:14" s="77" customFormat="1" ht="24" x14ac:dyDescent="0.2">
      <c r="A29" s="118" t="s">
        <v>317</v>
      </c>
      <c r="B29" s="40" t="s">
        <v>318</v>
      </c>
      <c r="C29" s="41" t="s">
        <v>5</v>
      </c>
      <c r="D29" s="163"/>
      <c r="E29" s="163"/>
      <c r="F29" s="163"/>
      <c r="G29" s="158"/>
      <c r="H29" s="158"/>
      <c r="I29" s="163"/>
      <c r="J29" s="163"/>
      <c r="K29" s="164">
        <f t="shared" si="0"/>
        <v>0</v>
      </c>
      <c r="L29" s="164"/>
      <c r="M29" s="164">
        <f t="shared" si="2"/>
        <v>0</v>
      </c>
      <c r="N29" s="154"/>
    </row>
    <row r="30" spans="1:14" s="77" customFormat="1" ht="24" x14ac:dyDescent="0.2">
      <c r="A30" s="118" t="s">
        <v>329</v>
      </c>
      <c r="B30" s="40" t="s">
        <v>330</v>
      </c>
      <c r="C30" s="41" t="s">
        <v>5</v>
      </c>
      <c r="D30" s="164"/>
      <c r="E30" s="163"/>
      <c r="F30" s="163"/>
      <c r="G30" s="158"/>
      <c r="H30" s="158"/>
      <c r="I30" s="163"/>
      <c r="J30" s="164"/>
      <c r="K30" s="164">
        <f t="shared" si="0"/>
        <v>0</v>
      </c>
      <c r="L30" s="164"/>
      <c r="M30" s="164">
        <f t="shared" si="2"/>
        <v>0</v>
      </c>
      <c r="N30" s="154"/>
    </row>
    <row r="31" spans="1:14" s="46" customFormat="1" ht="22.5" x14ac:dyDescent="0.2">
      <c r="A31" s="91" t="s">
        <v>1139</v>
      </c>
      <c r="B31" s="94" t="s">
        <v>1141</v>
      </c>
      <c r="C31" s="45"/>
      <c r="D31" s="163">
        <v>0</v>
      </c>
      <c r="E31" s="163">
        <v>79050</v>
      </c>
      <c r="F31" s="163">
        <v>79050</v>
      </c>
      <c r="G31" s="163">
        <f t="shared" ref="G31:G33" si="31">F31-E31</f>
        <v>0</v>
      </c>
      <c r="H31" s="163">
        <f t="shared" ref="H31:H33" si="32">F31/E31*100</f>
        <v>100</v>
      </c>
      <c r="I31" s="163">
        <v>79050</v>
      </c>
      <c r="J31" s="163">
        <v>68977.87</v>
      </c>
      <c r="K31" s="164">
        <f t="shared" si="0"/>
        <v>-10072.130000000005</v>
      </c>
      <c r="L31" s="164">
        <f t="shared" si="1"/>
        <v>87.258532574320043</v>
      </c>
      <c r="M31" s="164">
        <f t="shared" si="2"/>
        <v>68977.87</v>
      </c>
      <c r="N31" s="154"/>
    </row>
    <row r="32" spans="1:14" s="77" customFormat="1" ht="24" x14ac:dyDescent="0.2">
      <c r="A32" s="118" t="s">
        <v>343</v>
      </c>
      <c r="B32" s="40" t="s">
        <v>344</v>
      </c>
      <c r="C32" s="41" t="s">
        <v>5</v>
      </c>
      <c r="D32" s="163">
        <v>8963203.0600000005</v>
      </c>
      <c r="E32" s="163">
        <v>13371622.380000001</v>
      </c>
      <c r="F32" s="163">
        <v>11871622.380000001</v>
      </c>
      <c r="G32" s="163">
        <f t="shared" si="31"/>
        <v>-1500000</v>
      </c>
      <c r="H32" s="163">
        <f t="shared" si="32"/>
        <v>88.782213875232102</v>
      </c>
      <c r="I32" s="163">
        <v>11871622.380000001</v>
      </c>
      <c r="J32" s="163">
        <v>10454215.99</v>
      </c>
      <c r="K32" s="164">
        <f t="shared" si="0"/>
        <v>-1417406.3900000006</v>
      </c>
      <c r="L32" s="164">
        <f t="shared" si="1"/>
        <v>88.060550237953237</v>
      </c>
      <c r="M32" s="164">
        <f t="shared" si="2"/>
        <v>1491012.9299999997</v>
      </c>
      <c r="N32" s="154">
        <f t="shared" si="3"/>
        <v>116.63482261886857</v>
      </c>
    </row>
    <row r="33" spans="1:14" s="77" customFormat="1" ht="36" x14ac:dyDescent="0.2">
      <c r="A33" s="118" t="s">
        <v>351</v>
      </c>
      <c r="B33" s="40" t="s">
        <v>352</v>
      </c>
      <c r="C33" s="41" t="s">
        <v>5</v>
      </c>
      <c r="D33" s="163">
        <v>454450</v>
      </c>
      <c r="E33" s="163">
        <v>779272</v>
      </c>
      <c r="F33" s="163">
        <v>1179272</v>
      </c>
      <c r="G33" s="163">
        <f t="shared" si="31"/>
        <v>400000</v>
      </c>
      <c r="H33" s="163">
        <f t="shared" si="32"/>
        <v>151.32995924401234</v>
      </c>
      <c r="I33" s="163">
        <v>1179272</v>
      </c>
      <c r="J33" s="163">
        <v>1179272</v>
      </c>
      <c r="K33" s="164">
        <f t="shared" si="0"/>
        <v>0</v>
      </c>
      <c r="L33" s="164">
        <f t="shared" si="1"/>
        <v>100</v>
      </c>
      <c r="M33" s="164">
        <f t="shared" si="2"/>
        <v>724822</v>
      </c>
      <c r="N33" s="154">
        <f t="shared" si="3"/>
        <v>259.4943338101001</v>
      </c>
    </row>
    <row r="34" spans="1:14" s="48" customFormat="1" ht="38.25" x14ac:dyDescent="0.2">
      <c r="A34" s="76" t="s">
        <v>371</v>
      </c>
      <c r="B34" s="74" t="s">
        <v>372</v>
      </c>
      <c r="C34" s="75" t="s">
        <v>5</v>
      </c>
      <c r="D34" s="158">
        <f t="shared" ref="D34:F34" si="33">D36</f>
        <v>318648093.08999997</v>
      </c>
      <c r="E34" s="158">
        <f t="shared" si="33"/>
        <v>293974542.43000001</v>
      </c>
      <c r="F34" s="158">
        <f t="shared" si="33"/>
        <v>277006152.43000001</v>
      </c>
      <c r="G34" s="158">
        <f t="shared" ref="G34:G36" si="34">F34-E34</f>
        <v>-16968390</v>
      </c>
      <c r="H34" s="158">
        <f t="shared" ref="H34:H36" si="35">F34/E34*100</f>
        <v>94.227938970586052</v>
      </c>
      <c r="I34" s="158">
        <f t="shared" ref="I34:J34" si="36">I36</f>
        <v>277006152.43000001</v>
      </c>
      <c r="J34" s="158">
        <f t="shared" si="36"/>
        <v>276833366.81999999</v>
      </c>
      <c r="K34" s="159">
        <f t="shared" si="0"/>
        <v>-172785.61000001431</v>
      </c>
      <c r="L34" s="159">
        <f t="shared" si="1"/>
        <v>99.937623908897237</v>
      </c>
      <c r="M34" s="159">
        <f t="shared" si="2"/>
        <v>-41814726.269999981</v>
      </c>
      <c r="N34" s="155">
        <f t="shared" si="3"/>
        <v>86.877459122848194</v>
      </c>
    </row>
    <row r="35" spans="1:14" s="48" customFormat="1" x14ac:dyDescent="0.2">
      <c r="A35" s="255" t="s">
        <v>1543</v>
      </c>
      <c r="B35" s="74"/>
      <c r="C35" s="75"/>
      <c r="D35" s="158">
        <f>D34/D11*100</f>
        <v>21.914609451250204</v>
      </c>
      <c r="E35" s="158">
        <f>E34/E11*100</f>
        <v>17.560041721449128</v>
      </c>
      <c r="F35" s="158">
        <f>F34/F11*100</f>
        <v>16.627034048636041</v>
      </c>
      <c r="G35" s="158">
        <f t="shared" si="34"/>
        <v>-0.93300767281308694</v>
      </c>
      <c r="H35" s="158">
        <f t="shared" si="35"/>
        <v>94.686757083991196</v>
      </c>
      <c r="I35" s="158">
        <f>I34/I11*100</f>
        <v>16.627034048636041</v>
      </c>
      <c r="J35" s="158">
        <f>J34/J11*100</f>
        <v>17.332052109095468</v>
      </c>
      <c r="K35" s="159">
        <f t="shared" ref="K35" si="37">J35-I35</f>
        <v>0.70501806045942672</v>
      </c>
      <c r="L35" s="159">
        <f t="shared" ref="L35" si="38">J35/I35*100</f>
        <v>104.24019135581948</v>
      </c>
      <c r="M35" s="159">
        <f t="shared" ref="M35" si="39">J35-D35</f>
        <v>-4.5825573421547361</v>
      </c>
      <c r="N35" s="155">
        <f t="shared" ref="N35" si="40">J35/D35*100</f>
        <v>79.089030300317276</v>
      </c>
    </row>
    <row r="36" spans="1:14" s="77" customFormat="1" ht="12" x14ac:dyDescent="0.2">
      <c r="A36" s="118" t="s">
        <v>375</v>
      </c>
      <c r="B36" s="40" t="s">
        <v>376</v>
      </c>
      <c r="C36" s="41" t="s">
        <v>5</v>
      </c>
      <c r="D36" s="163">
        <v>318648093.08999997</v>
      </c>
      <c r="E36" s="163">
        <v>293974542.43000001</v>
      </c>
      <c r="F36" s="163">
        <v>277006152.43000001</v>
      </c>
      <c r="G36" s="163">
        <f t="shared" si="34"/>
        <v>-16968390</v>
      </c>
      <c r="H36" s="163">
        <f t="shared" si="35"/>
        <v>94.227938970586052</v>
      </c>
      <c r="I36" s="163">
        <v>277006152.43000001</v>
      </c>
      <c r="J36" s="163">
        <v>276833366.81999999</v>
      </c>
      <c r="K36" s="164">
        <f t="shared" si="0"/>
        <v>-172785.61000001431</v>
      </c>
      <c r="L36" s="164">
        <f t="shared" si="1"/>
        <v>99.937623908897237</v>
      </c>
      <c r="M36" s="164">
        <f t="shared" si="2"/>
        <v>-41814726.269999981</v>
      </c>
      <c r="N36" s="154">
        <f t="shared" si="3"/>
        <v>86.877459122848194</v>
      </c>
    </row>
    <row r="37" spans="1:14" s="48" customFormat="1" ht="38.25" x14ac:dyDescent="0.2">
      <c r="A37" s="76" t="s">
        <v>414</v>
      </c>
      <c r="B37" s="74" t="s">
        <v>415</v>
      </c>
      <c r="C37" s="75" t="s">
        <v>5</v>
      </c>
      <c r="D37" s="158">
        <f t="shared" ref="D37" si="41">D40</f>
        <v>1438359.63</v>
      </c>
      <c r="E37" s="158">
        <f>E39+E40</f>
        <v>2211760</v>
      </c>
      <c r="F37" s="158">
        <f>F39+F40</f>
        <v>2211760</v>
      </c>
      <c r="G37" s="158">
        <f t="shared" ref="G37:G38" si="42">F37-E37</f>
        <v>0</v>
      </c>
      <c r="H37" s="158">
        <f t="shared" ref="H37:H38" si="43">F37/E37*100</f>
        <v>100</v>
      </c>
      <c r="I37" s="158">
        <f t="shared" ref="I37:J37" si="44">I39+I40</f>
        <v>2211760</v>
      </c>
      <c r="J37" s="158">
        <f t="shared" si="44"/>
        <v>171685</v>
      </c>
      <c r="K37" s="159">
        <f t="shared" si="0"/>
        <v>-2040075</v>
      </c>
      <c r="L37" s="159">
        <f t="shared" si="1"/>
        <v>7.762370239085616</v>
      </c>
      <c r="M37" s="159">
        <f t="shared" si="2"/>
        <v>-1266674.6299999999</v>
      </c>
      <c r="N37" s="155">
        <f t="shared" si="3"/>
        <v>11.936166478754693</v>
      </c>
    </row>
    <row r="38" spans="1:14" s="48" customFormat="1" x14ac:dyDescent="0.2">
      <c r="A38" s="255" t="s">
        <v>1543</v>
      </c>
      <c r="B38" s="74"/>
      <c r="C38" s="75"/>
      <c r="D38" s="158">
        <f>D37/D11*100</f>
        <v>9.8921318612730028E-2</v>
      </c>
      <c r="E38" s="158">
        <f>E37/E11*100</f>
        <v>0.13211551434621385</v>
      </c>
      <c r="F38" s="158">
        <f>F37/F11*100</f>
        <v>0.1327588160219812</v>
      </c>
      <c r="G38" s="158">
        <f t="shared" si="42"/>
        <v>6.4330167576734376E-4</v>
      </c>
      <c r="H38" s="158">
        <f t="shared" si="43"/>
        <v>100.48692364326082</v>
      </c>
      <c r="I38" s="158">
        <f>I37/I11*100</f>
        <v>0.1327588160219812</v>
      </c>
      <c r="J38" s="158">
        <f>J37/J11*100</f>
        <v>1.0748897073107725E-2</v>
      </c>
      <c r="K38" s="159">
        <f t="shared" si="0"/>
        <v>-0.12200991894887347</v>
      </c>
      <c r="L38" s="159"/>
      <c r="M38" s="159">
        <f t="shared" ref="M38" si="45">J38-D38</f>
        <v>-8.8172421539622306E-2</v>
      </c>
      <c r="N38" s="155">
        <f t="shared" ref="N38" si="46">J38/D38*100</f>
        <v>10.866107754981408</v>
      </c>
    </row>
    <row r="39" spans="1:14" s="42" customFormat="1" ht="25.5" x14ac:dyDescent="0.2">
      <c r="A39" s="268" t="s">
        <v>1557</v>
      </c>
      <c r="B39" s="99" t="s">
        <v>1558</v>
      </c>
      <c r="C39" s="247"/>
      <c r="D39" s="163"/>
      <c r="E39" s="163">
        <v>2181760</v>
      </c>
      <c r="F39" s="163">
        <v>2181760</v>
      </c>
      <c r="G39" s="163"/>
      <c r="H39" s="163"/>
      <c r="I39" s="163">
        <v>2181760</v>
      </c>
      <c r="J39" s="163">
        <v>141685</v>
      </c>
      <c r="K39" s="164"/>
      <c r="L39" s="164"/>
      <c r="M39" s="164"/>
      <c r="N39" s="154"/>
    </row>
    <row r="40" spans="1:14" s="42" customFormat="1" ht="33.75" x14ac:dyDescent="0.2">
      <c r="A40" s="39" t="s">
        <v>416</v>
      </c>
      <c r="B40" s="99" t="s">
        <v>417</v>
      </c>
      <c r="C40" s="41" t="s">
        <v>5</v>
      </c>
      <c r="D40" s="163">
        <v>1438359.63</v>
      </c>
      <c r="E40" s="163">
        <v>30000</v>
      </c>
      <c r="F40" s="163">
        <v>30000</v>
      </c>
      <c r="G40" s="163">
        <f t="shared" ref="G40" si="47">F40-E40</f>
        <v>0</v>
      </c>
      <c r="H40" s="163">
        <f t="shared" ref="H40" si="48">F40/E40*100</f>
        <v>100</v>
      </c>
      <c r="I40" s="163">
        <v>30000</v>
      </c>
      <c r="J40" s="163">
        <v>30000</v>
      </c>
      <c r="K40" s="164">
        <f t="shared" si="0"/>
        <v>0</v>
      </c>
      <c r="L40" s="164">
        <f t="shared" si="1"/>
        <v>100</v>
      </c>
      <c r="M40" s="164">
        <f t="shared" si="2"/>
        <v>-1408359.63</v>
      </c>
      <c r="N40" s="154">
        <f t="shared" si="3"/>
        <v>2.0857092603468024</v>
      </c>
    </row>
    <row r="41" spans="1:14" s="48" customFormat="1" ht="34.5" customHeight="1" x14ac:dyDescent="0.2">
      <c r="A41" s="76" t="s">
        <v>429</v>
      </c>
      <c r="B41" s="74" t="s">
        <v>430</v>
      </c>
      <c r="C41" s="75" t="s">
        <v>5</v>
      </c>
      <c r="D41" s="158">
        <f t="shared" ref="D41" si="49">D43+D44+D45+D46</f>
        <v>758835040.25</v>
      </c>
      <c r="E41" s="158">
        <f t="shared" ref="E41:F41" si="50">E43+E44+E45+E46</f>
        <v>748087533.5999999</v>
      </c>
      <c r="F41" s="158">
        <f t="shared" si="50"/>
        <v>728980833.5999999</v>
      </c>
      <c r="G41" s="158">
        <f t="shared" ref="G41:G46" si="51">F41-E41</f>
        <v>-19106700</v>
      </c>
      <c r="H41" s="158">
        <f t="shared" ref="H41:H64" si="52">F41/E41*100</f>
        <v>97.44592722885605</v>
      </c>
      <c r="I41" s="158">
        <f t="shared" ref="I41:J41" si="53">I43+I44+I45+I46</f>
        <v>728980833.5999999</v>
      </c>
      <c r="J41" s="158">
        <f t="shared" si="53"/>
        <v>695595096.12</v>
      </c>
      <c r="K41" s="159">
        <f t="shared" si="0"/>
        <v>-33385737.4799999</v>
      </c>
      <c r="L41" s="159">
        <f t="shared" si="1"/>
        <v>95.420217385534301</v>
      </c>
      <c r="M41" s="159">
        <f t="shared" si="2"/>
        <v>-63239944.129999995</v>
      </c>
      <c r="N41" s="155">
        <f t="shared" si="3"/>
        <v>91.666180292733259</v>
      </c>
    </row>
    <row r="42" spans="1:14" s="48" customFormat="1" x14ac:dyDescent="0.2">
      <c r="A42" s="255" t="s">
        <v>1543</v>
      </c>
      <c r="B42" s="74"/>
      <c r="C42" s="75"/>
      <c r="D42" s="158">
        <f>D41/D11*100</f>
        <v>52.187896006977105</v>
      </c>
      <c r="E42" s="158">
        <f>E41/E11*100</f>
        <v>44.685666291801333</v>
      </c>
      <c r="F42" s="158">
        <f>F41/F11*100</f>
        <v>43.756389649624225</v>
      </c>
      <c r="G42" s="158">
        <f t="shared" si="51"/>
        <v>-0.9292766421771077</v>
      </c>
      <c r="H42" s="158">
        <f t="shared" si="52"/>
        <v>97.92041448792807</v>
      </c>
      <c r="I42" s="158">
        <f>I41/I11*100</f>
        <v>43.756389649624225</v>
      </c>
      <c r="J42" s="158">
        <f>J41/J11*100</f>
        <v>43.549990347161106</v>
      </c>
      <c r="K42" s="159">
        <f t="shared" ref="K42" si="54">J42-I42</f>
        <v>-0.20639930246311877</v>
      </c>
      <c r="L42" s="159">
        <f t="shared" ref="L42" si="55">J42/I42*100</f>
        <v>99.528299057312893</v>
      </c>
      <c r="M42" s="159">
        <f t="shared" ref="M42" si="56">J42-D42</f>
        <v>-8.6379056598159991</v>
      </c>
      <c r="N42" s="155">
        <f t="shared" ref="N42" si="57">J42/D42*100</f>
        <v>83.448450079954966</v>
      </c>
    </row>
    <row r="43" spans="1:14" s="77" customFormat="1" ht="24" x14ac:dyDescent="0.2">
      <c r="A43" s="118" t="s">
        <v>431</v>
      </c>
      <c r="B43" s="40" t="s">
        <v>432</v>
      </c>
      <c r="C43" s="41" t="s">
        <v>5</v>
      </c>
      <c r="D43" s="163">
        <v>186880267</v>
      </c>
      <c r="E43" s="163">
        <v>231787989.94</v>
      </c>
      <c r="F43" s="163">
        <v>213948531.94</v>
      </c>
      <c r="G43" s="163">
        <f t="shared" si="51"/>
        <v>-17839458</v>
      </c>
      <c r="H43" s="163">
        <f t="shared" si="52"/>
        <v>92.303545147176152</v>
      </c>
      <c r="I43" s="163">
        <v>213948531.94</v>
      </c>
      <c r="J43" s="163">
        <v>198131973.56999999</v>
      </c>
      <c r="K43" s="164">
        <f t="shared" si="0"/>
        <v>-15816558.370000005</v>
      </c>
      <c r="L43" s="164">
        <f t="shared" si="1"/>
        <v>92.607306894521884</v>
      </c>
      <c r="M43" s="164">
        <f t="shared" si="2"/>
        <v>11251706.569999993</v>
      </c>
      <c r="N43" s="154">
        <f t="shared" si="3"/>
        <v>106.0208104101221</v>
      </c>
    </row>
    <row r="44" spans="1:14" s="77" customFormat="1" ht="12" x14ac:dyDescent="0.2">
      <c r="A44" s="118" t="s">
        <v>469</v>
      </c>
      <c r="B44" s="40" t="s">
        <v>470</v>
      </c>
      <c r="C44" s="41" t="s">
        <v>5</v>
      </c>
      <c r="D44" s="163">
        <v>534674146.80000001</v>
      </c>
      <c r="E44" s="163">
        <v>474716367.60000002</v>
      </c>
      <c r="F44" s="163">
        <v>473494225.60000002</v>
      </c>
      <c r="G44" s="163">
        <f t="shared" si="51"/>
        <v>-1222142</v>
      </c>
      <c r="H44" s="163">
        <f t="shared" si="52"/>
        <v>99.742553220530667</v>
      </c>
      <c r="I44" s="163">
        <v>473494225.60000002</v>
      </c>
      <c r="J44" s="163">
        <v>456288675.63999999</v>
      </c>
      <c r="K44" s="164">
        <f t="shared" si="0"/>
        <v>-17205549.960000038</v>
      </c>
      <c r="L44" s="164">
        <f t="shared" si="1"/>
        <v>96.366259812736345</v>
      </c>
      <c r="M44" s="164">
        <f t="shared" si="2"/>
        <v>-78385471.160000026</v>
      </c>
      <c r="N44" s="154">
        <f t="shared" si="3"/>
        <v>85.339580821490358</v>
      </c>
    </row>
    <row r="45" spans="1:14" s="77" customFormat="1" ht="24" x14ac:dyDescent="0.2">
      <c r="A45" s="118" t="s">
        <v>594</v>
      </c>
      <c r="B45" s="40" t="s">
        <v>595</v>
      </c>
      <c r="C45" s="41" t="s">
        <v>5</v>
      </c>
      <c r="D45" s="163">
        <v>4071891.73</v>
      </c>
      <c r="E45" s="163">
        <v>4577896.0599999996</v>
      </c>
      <c r="F45" s="163">
        <v>4577896.0599999996</v>
      </c>
      <c r="G45" s="163">
        <f t="shared" si="51"/>
        <v>0</v>
      </c>
      <c r="H45" s="163">
        <f t="shared" si="52"/>
        <v>100</v>
      </c>
      <c r="I45" s="163">
        <v>4577896.0599999996</v>
      </c>
      <c r="J45" s="163">
        <v>4497307.1100000003</v>
      </c>
      <c r="K45" s="164">
        <f t="shared" si="0"/>
        <v>-80588.949999999255</v>
      </c>
      <c r="L45" s="164">
        <f t="shared" si="1"/>
        <v>98.239607257487634</v>
      </c>
      <c r="M45" s="164">
        <f t="shared" si="2"/>
        <v>425415.38000000035</v>
      </c>
      <c r="N45" s="154">
        <f t="shared" si="3"/>
        <v>110.44761030519838</v>
      </c>
    </row>
    <row r="46" spans="1:14" s="42" customFormat="1" ht="22.5" x14ac:dyDescent="0.2">
      <c r="A46" s="39" t="s">
        <v>618</v>
      </c>
      <c r="B46" s="40" t="s">
        <v>619</v>
      </c>
      <c r="C46" s="41" t="s">
        <v>5</v>
      </c>
      <c r="D46" s="249">
        <v>33208734.719999999</v>
      </c>
      <c r="E46" s="249">
        <v>37005280</v>
      </c>
      <c r="F46" s="249">
        <v>36960180</v>
      </c>
      <c r="G46" s="163">
        <f t="shared" si="51"/>
        <v>-45100</v>
      </c>
      <c r="H46" s="163">
        <f t="shared" si="52"/>
        <v>99.878125499928657</v>
      </c>
      <c r="I46" s="249">
        <v>36960180</v>
      </c>
      <c r="J46" s="249">
        <v>36677139.799999997</v>
      </c>
      <c r="K46" s="164">
        <f t="shared" si="0"/>
        <v>-283040.20000000298</v>
      </c>
      <c r="L46" s="164">
        <f t="shared" si="1"/>
        <v>99.234202322607729</v>
      </c>
      <c r="M46" s="164">
        <f t="shared" si="2"/>
        <v>3468405.0799999982</v>
      </c>
      <c r="N46" s="154">
        <f t="shared" si="3"/>
        <v>110.44425543232499</v>
      </c>
    </row>
    <row r="47" spans="1:14" s="48" customFormat="1" ht="25.5" x14ac:dyDescent="0.2">
      <c r="A47" s="76" t="s">
        <v>717</v>
      </c>
      <c r="B47" s="74" t="s">
        <v>718</v>
      </c>
      <c r="C47" s="75" t="s">
        <v>5</v>
      </c>
      <c r="D47" s="158">
        <f t="shared" ref="D47" si="58">D49+D50</f>
        <v>96521656.390000001</v>
      </c>
      <c r="E47" s="158">
        <f t="shared" ref="E47:F47" si="59">E49+E50</f>
        <v>99717553.399999991</v>
      </c>
      <c r="F47" s="158">
        <f t="shared" si="59"/>
        <v>99717553.399999991</v>
      </c>
      <c r="G47" s="158">
        <f t="shared" ref="G47:G50" si="60">F47-E47</f>
        <v>0</v>
      </c>
      <c r="H47" s="158">
        <f t="shared" ref="H47:H50" si="61">F47/E47*100</f>
        <v>100</v>
      </c>
      <c r="I47" s="158">
        <f t="shared" ref="I47:J47" si="62">I49+I50</f>
        <v>99717553.399999991</v>
      </c>
      <c r="J47" s="158">
        <f t="shared" si="62"/>
        <v>98105908.210000008</v>
      </c>
      <c r="K47" s="159">
        <f t="shared" si="0"/>
        <v>-1611645.1899999827</v>
      </c>
      <c r="L47" s="159">
        <f t="shared" si="1"/>
        <v>98.383789879465709</v>
      </c>
      <c r="M47" s="159">
        <f t="shared" si="2"/>
        <v>1584251.8200000077</v>
      </c>
      <c r="N47" s="155">
        <f t="shared" si="3"/>
        <v>101.64134338266923</v>
      </c>
    </row>
    <row r="48" spans="1:14" s="48" customFormat="1" x14ac:dyDescent="0.2">
      <c r="A48" s="255" t="s">
        <v>1543</v>
      </c>
      <c r="B48" s="74"/>
      <c r="C48" s="75"/>
      <c r="D48" s="158">
        <f>D47/D11*100</f>
        <v>6.6381517706970401</v>
      </c>
      <c r="E48" s="158">
        <f>E47/E11*100</f>
        <v>5.9564490979071172</v>
      </c>
      <c r="F48" s="158">
        <f>F47/F11*100</f>
        <v>5.985452456863622</v>
      </c>
      <c r="G48" s="158">
        <f t="shared" si="60"/>
        <v>2.9003358956504854E-2</v>
      </c>
      <c r="H48" s="158">
        <f t="shared" si="61"/>
        <v>100.48692364326082</v>
      </c>
      <c r="I48" s="158">
        <f>I47/I11*100</f>
        <v>5.985452456863622</v>
      </c>
      <c r="J48" s="158">
        <f>J47/J11*100</f>
        <v>6.1422390401784908</v>
      </c>
      <c r="K48" s="159">
        <f t="shared" ref="K48" si="63">J48-I48</f>
        <v>0.15678658331486872</v>
      </c>
      <c r="L48" s="159">
        <f t="shared" ref="L48" si="64">J48/I48*100</f>
        <v>102.61946084184628</v>
      </c>
      <c r="M48" s="159">
        <f t="shared" ref="M48" si="65">J48-D48</f>
        <v>-0.49591273051854934</v>
      </c>
      <c r="N48" s="155">
        <f t="shared" ref="N48" si="66">J48/D48*100</f>
        <v>92.529355343942726</v>
      </c>
    </row>
    <row r="49" spans="1:14" s="77" customFormat="1" ht="12" x14ac:dyDescent="0.2">
      <c r="A49" s="118" t="s">
        <v>719</v>
      </c>
      <c r="B49" s="40" t="s">
        <v>720</v>
      </c>
      <c r="C49" s="41" t="s">
        <v>5</v>
      </c>
      <c r="D49" s="163">
        <v>85801116.75</v>
      </c>
      <c r="E49" s="163">
        <v>88263302.489999995</v>
      </c>
      <c r="F49" s="163">
        <v>88263302.489999995</v>
      </c>
      <c r="G49" s="163">
        <f t="shared" si="60"/>
        <v>0</v>
      </c>
      <c r="H49" s="163">
        <f t="shared" si="61"/>
        <v>100</v>
      </c>
      <c r="I49" s="163">
        <v>88263302.489999995</v>
      </c>
      <c r="J49" s="163">
        <v>86974535.400000006</v>
      </c>
      <c r="K49" s="164">
        <f t="shared" si="0"/>
        <v>-1288767.0899999887</v>
      </c>
      <c r="L49" s="164">
        <f t="shared" si="1"/>
        <v>98.53986078739122</v>
      </c>
      <c r="M49" s="164">
        <f t="shared" si="2"/>
        <v>1173418.650000006</v>
      </c>
      <c r="N49" s="154">
        <f t="shared" si="3"/>
        <v>101.36760300383854</v>
      </c>
    </row>
    <row r="50" spans="1:14" s="250" customFormat="1" ht="36" x14ac:dyDescent="0.2">
      <c r="A50" s="118" t="s">
        <v>768</v>
      </c>
      <c r="B50" s="40" t="s">
        <v>769</v>
      </c>
      <c r="C50" s="58" t="s">
        <v>5</v>
      </c>
      <c r="D50" s="163">
        <v>10720539.640000001</v>
      </c>
      <c r="E50" s="163">
        <v>11454250.91</v>
      </c>
      <c r="F50" s="163">
        <v>11454250.91</v>
      </c>
      <c r="G50" s="163">
        <f t="shared" si="60"/>
        <v>0</v>
      </c>
      <c r="H50" s="163">
        <f t="shared" si="61"/>
        <v>100</v>
      </c>
      <c r="I50" s="163">
        <v>11454250.91</v>
      </c>
      <c r="J50" s="163">
        <v>11131372.810000001</v>
      </c>
      <c r="K50" s="164">
        <f t="shared" si="0"/>
        <v>-322878.09999999963</v>
      </c>
      <c r="L50" s="164">
        <f t="shared" si="1"/>
        <v>97.181150452029001</v>
      </c>
      <c r="M50" s="164">
        <f t="shared" si="2"/>
        <v>410833.16999999993</v>
      </c>
      <c r="N50" s="154">
        <f t="shared" si="3"/>
        <v>103.83220606234333</v>
      </c>
    </row>
    <row r="51" spans="1:14" s="48" customFormat="1" ht="25.5" x14ac:dyDescent="0.2">
      <c r="A51" s="76" t="s">
        <v>799</v>
      </c>
      <c r="B51" s="74" t="s">
        <v>800</v>
      </c>
      <c r="C51" s="75" t="s">
        <v>5</v>
      </c>
      <c r="D51" s="158">
        <f t="shared" ref="D51" si="67">D53+D54+D55+D56</f>
        <v>14270280</v>
      </c>
      <c r="E51" s="158">
        <f t="shared" ref="E51" si="68">E53+E54+E55+E56</f>
        <v>0</v>
      </c>
      <c r="F51" s="158">
        <f t="shared" ref="F51" si="69">F53+F54+F55+F56</f>
        <v>0</v>
      </c>
      <c r="G51" s="158">
        <f t="shared" ref="G51:G52" si="70">F51-E51</f>
        <v>0</v>
      </c>
      <c r="H51" s="158"/>
      <c r="I51" s="158">
        <f t="shared" ref="I51:J51" si="71">I53+I54+I55+I56</f>
        <v>0</v>
      </c>
      <c r="J51" s="158">
        <f t="shared" si="71"/>
        <v>0</v>
      </c>
      <c r="K51" s="159">
        <f t="shared" si="0"/>
        <v>0</v>
      </c>
      <c r="L51" s="159"/>
      <c r="M51" s="159">
        <f t="shared" si="2"/>
        <v>-14270280</v>
      </c>
      <c r="N51" s="155">
        <f t="shared" si="3"/>
        <v>0</v>
      </c>
    </row>
    <row r="52" spans="1:14" s="48" customFormat="1" x14ac:dyDescent="0.2">
      <c r="A52" s="255" t="s">
        <v>1543</v>
      </c>
      <c r="B52" s="74"/>
      <c r="C52" s="75"/>
      <c r="D52" s="158">
        <f>D51/D11*100</f>
        <v>0.9814200045178334</v>
      </c>
      <c r="E52" s="158">
        <f>E51/E11*100</f>
        <v>0</v>
      </c>
      <c r="F52" s="158">
        <f>F51/F11*100</f>
        <v>0</v>
      </c>
      <c r="G52" s="158">
        <f t="shared" si="70"/>
        <v>0</v>
      </c>
      <c r="H52" s="158"/>
      <c r="I52" s="158">
        <f>I51/I11*100</f>
        <v>0</v>
      </c>
      <c r="J52" s="158">
        <f>J51/J11*100</f>
        <v>0</v>
      </c>
      <c r="K52" s="159"/>
      <c r="L52" s="159"/>
      <c r="M52" s="159">
        <f t="shared" ref="M52" si="72">J52-D52</f>
        <v>-0.9814200045178334</v>
      </c>
      <c r="N52" s="155">
        <f t="shared" ref="N52" si="73">J52/D52*100</f>
        <v>0</v>
      </c>
    </row>
    <row r="53" spans="1:14" s="42" customFormat="1" ht="25.5" x14ac:dyDescent="0.2">
      <c r="A53" s="252" t="s">
        <v>1545</v>
      </c>
      <c r="B53" s="40" t="s">
        <v>802</v>
      </c>
      <c r="C53" s="247"/>
      <c r="D53" s="163"/>
      <c r="E53" s="163"/>
      <c r="F53" s="163"/>
      <c r="G53" s="163"/>
      <c r="H53" s="163"/>
      <c r="I53" s="163"/>
      <c r="J53" s="163"/>
      <c r="K53" s="164">
        <f t="shared" si="0"/>
        <v>0</v>
      </c>
      <c r="L53" s="164"/>
      <c r="M53" s="164">
        <f t="shared" si="2"/>
        <v>0</v>
      </c>
      <c r="N53" s="154"/>
    </row>
    <row r="54" spans="1:14" s="77" customFormat="1" ht="12" x14ac:dyDescent="0.2">
      <c r="A54" s="248" t="s">
        <v>860</v>
      </c>
      <c r="B54" s="40" t="s">
        <v>861</v>
      </c>
      <c r="C54" s="41" t="s">
        <v>5</v>
      </c>
      <c r="D54" s="163"/>
      <c r="E54" s="163"/>
      <c r="F54" s="163"/>
      <c r="G54" s="163"/>
      <c r="H54" s="163"/>
      <c r="I54" s="163"/>
      <c r="J54" s="163"/>
      <c r="K54" s="164">
        <f t="shared" si="0"/>
        <v>0</v>
      </c>
      <c r="L54" s="164"/>
      <c r="M54" s="164">
        <f t="shared" si="2"/>
        <v>0</v>
      </c>
      <c r="N54" s="154"/>
    </row>
    <row r="55" spans="1:14" s="77" customFormat="1" ht="24" x14ac:dyDescent="0.2">
      <c r="A55" s="248" t="s">
        <v>884</v>
      </c>
      <c r="B55" s="40" t="s">
        <v>885</v>
      </c>
      <c r="C55" s="41" t="s">
        <v>5</v>
      </c>
      <c r="D55" s="163"/>
      <c r="E55" s="163"/>
      <c r="F55" s="163"/>
      <c r="G55" s="163"/>
      <c r="H55" s="163"/>
      <c r="I55" s="163"/>
      <c r="J55" s="163"/>
      <c r="K55" s="164">
        <f t="shared" si="0"/>
        <v>0</v>
      </c>
      <c r="L55" s="164"/>
      <c r="M55" s="164">
        <f t="shared" si="2"/>
        <v>0</v>
      </c>
      <c r="N55" s="154"/>
    </row>
    <row r="56" spans="1:14" s="77" customFormat="1" ht="24" x14ac:dyDescent="0.2">
      <c r="A56" s="248" t="s">
        <v>892</v>
      </c>
      <c r="B56" s="40" t="s">
        <v>893</v>
      </c>
      <c r="C56" s="41" t="s">
        <v>5</v>
      </c>
      <c r="D56" s="163">
        <v>14270280</v>
      </c>
      <c r="E56" s="163"/>
      <c r="F56" s="163"/>
      <c r="G56" s="163">
        <f t="shared" ref="G56" si="74">F56-E56</f>
        <v>0</v>
      </c>
      <c r="H56" s="163"/>
      <c r="I56" s="163"/>
      <c r="J56" s="163"/>
      <c r="K56" s="164">
        <f t="shared" si="0"/>
        <v>0</v>
      </c>
      <c r="L56" s="164"/>
      <c r="M56" s="164">
        <f t="shared" si="2"/>
        <v>-14270280</v>
      </c>
      <c r="N56" s="154">
        <f t="shared" si="3"/>
        <v>0</v>
      </c>
    </row>
    <row r="57" spans="1:14" s="48" customFormat="1" ht="25.5" x14ac:dyDescent="0.2">
      <c r="A57" s="76" t="s">
        <v>946</v>
      </c>
      <c r="B57" s="74" t="s">
        <v>947</v>
      </c>
      <c r="C57" s="75" t="s">
        <v>5</v>
      </c>
      <c r="D57" s="158">
        <f t="shared" ref="D57" si="75">D59+D60+D61</f>
        <v>34438982.050000004</v>
      </c>
      <c r="E57" s="158">
        <f t="shared" ref="E57:F57" si="76">E59+E60+E61</f>
        <v>212215919.93000001</v>
      </c>
      <c r="F57" s="158">
        <f t="shared" si="76"/>
        <v>205472579.93000001</v>
      </c>
      <c r="G57" s="158">
        <f t="shared" ref="G57:G58" si="77">F57-E57</f>
        <v>-6743340</v>
      </c>
      <c r="H57" s="158">
        <f t="shared" ref="H57:H58" si="78">F57/E57*100</f>
        <v>96.822415583984323</v>
      </c>
      <c r="I57" s="158">
        <f t="shared" ref="I57:J57" si="79">I59+I60+I61</f>
        <v>205472579.93000001</v>
      </c>
      <c r="J57" s="158">
        <f t="shared" si="79"/>
        <v>204248904.23999998</v>
      </c>
      <c r="K57" s="159">
        <f t="shared" si="0"/>
        <v>-1223675.6900000274</v>
      </c>
      <c r="L57" s="159">
        <f t="shared" si="1"/>
        <v>99.404457913354221</v>
      </c>
      <c r="M57" s="159">
        <f t="shared" si="2"/>
        <v>169809922.18999997</v>
      </c>
      <c r="N57" s="155">
        <f t="shared" si="3"/>
        <v>593.07474286975901</v>
      </c>
    </row>
    <row r="58" spans="1:14" s="257" customFormat="1" x14ac:dyDescent="0.2">
      <c r="A58" s="255" t="s">
        <v>1543</v>
      </c>
      <c r="B58" s="256"/>
      <c r="C58" s="75"/>
      <c r="D58" s="158">
        <f>D57/D11*100</f>
        <v>2.3684963377803787</v>
      </c>
      <c r="E58" s="158">
        <f>E57/E11*100</f>
        <v>12.676337131518286</v>
      </c>
      <c r="F58" s="158">
        <f>F57/F11*100</f>
        <v>12.333298566068967</v>
      </c>
      <c r="G58" s="158">
        <f t="shared" si="77"/>
        <v>-0.34303856544931932</v>
      </c>
      <c r="H58" s="158">
        <f t="shared" si="78"/>
        <v>97.293866817438996</v>
      </c>
      <c r="I58" s="158">
        <f>I57/I11*100</f>
        <v>12.333298566068967</v>
      </c>
      <c r="J58" s="158">
        <f>J57/J11*100</f>
        <v>12.787666068502174</v>
      </c>
      <c r="K58" s="159">
        <f t="shared" ref="K58" si="80">J58-I58</f>
        <v>0.45436750243320745</v>
      </c>
      <c r="L58" s="159">
        <f t="shared" ref="L58" si="81">J58/I58*100</f>
        <v>103.6840712158161</v>
      </c>
      <c r="M58" s="159">
        <f t="shared" ref="M58" si="82">J58-D58</f>
        <v>10.419169730721796</v>
      </c>
      <c r="N58" s="155">
        <f t="shared" ref="N58" si="83">J58/D58*100</f>
        <v>539.90651640551221</v>
      </c>
    </row>
    <row r="59" spans="1:14" s="77" customFormat="1" ht="12" x14ac:dyDescent="0.2">
      <c r="A59" s="118" t="s">
        <v>948</v>
      </c>
      <c r="B59" s="40" t="s">
        <v>949</v>
      </c>
      <c r="C59" s="41" t="s">
        <v>5</v>
      </c>
      <c r="D59" s="163">
        <v>4213230.84</v>
      </c>
      <c r="E59" s="163">
        <v>5095114.93</v>
      </c>
      <c r="F59" s="163">
        <v>5095114.93</v>
      </c>
      <c r="G59" s="163">
        <f t="shared" ref="G59:G63" si="84">F59-E59</f>
        <v>0</v>
      </c>
      <c r="H59" s="163">
        <f t="shared" ref="H59:H63" si="85">F59/E59*100</f>
        <v>100</v>
      </c>
      <c r="I59" s="163">
        <v>5095114.93</v>
      </c>
      <c r="J59" s="163">
        <v>4921950.95</v>
      </c>
      <c r="K59" s="164">
        <f t="shared" si="0"/>
        <v>-173163.97999999952</v>
      </c>
      <c r="L59" s="164">
        <f t="shared" si="1"/>
        <v>96.601372444409222</v>
      </c>
      <c r="M59" s="164">
        <f t="shared" si="2"/>
        <v>708720.11000000034</v>
      </c>
      <c r="N59" s="154">
        <f t="shared" si="3"/>
        <v>116.8212978807494</v>
      </c>
    </row>
    <row r="60" spans="1:14" s="77" customFormat="1" ht="24" x14ac:dyDescent="0.2">
      <c r="A60" s="118" t="s">
        <v>963</v>
      </c>
      <c r="B60" s="40" t="s">
        <v>964</v>
      </c>
      <c r="C60" s="41" t="s">
        <v>5</v>
      </c>
      <c r="D60" s="163">
        <v>26787289.030000001</v>
      </c>
      <c r="E60" s="163">
        <v>203185805</v>
      </c>
      <c r="F60" s="163">
        <v>194822465</v>
      </c>
      <c r="G60" s="163">
        <f t="shared" si="84"/>
        <v>-8363340</v>
      </c>
      <c r="H60" s="163">
        <f t="shared" si="85"/>
        <v>95.883895530989477</v>
      </c>
      <c r="I60" s="163">
        <v>194822465</v>
      </c>
      <c r="J60" s="163">
        <v>193771953.28999999</v>
      </c>
      <c r="K60" s="164">
        <f t="shared" si="0"/>
        <v>-1050511.7100000083</v>
      </c>
      <c r="L60" s="164">
        <f t="shared" si="1"/>
        <v>99.46078512557574</v>
      </c>
      <c r="M60" s="164">
        <f t="shared" si="2"/>
        <v>166984664.25999999</v>
      </c>
      <c r="N60" s="154">
        <f t="shared" si="3"/>
        <v>723.37276486989083</v>
      </c>
    </row>
    <row r="61" spans="1:14" s="42" customFormat="1" x14ac:dyDescent="0.2">
      <c r="A61" s="39" t="s">
        <v>1010</v>
      </c>
      <c r="B61" s="40" t="s">
        <v>1011</v>
      </c>
      <c r="C61" s="41" t="s">
        <v>5</v>
      </c>
      <c r="D61" s="163">
        <v>3438462.18</v>
      </c>
      <c r="E61" s="163">
        <v>3935000</v>
      </c>
      <c r="F61" s="163">
        <v>5555000</v>
      </c>
      <c r="G61" s="163">
        <f t="shared" si="84"/>
        <v>1620000</v>
      </c>
      <c r="H61" s="163">
        <f t="shared" si="85"/>
        <v>141.16899618805593</v>
      </c>
      <c r="I61" s="163">
        <v>5555000</v>
      </c>
      <c r="J61" s="163">
        <v>5555000</v>
      </c>
      <c r="K61" s="164">
        <f t="shared" si="0"/>
        <v>0</v>
      </c>
      <c r="L61" s="164">
        <f t="shared" si="1"/>
        <v>100</v>
      </c>
      <c r="M61" s="164">
        <f t="shared" si="2"/>
        <v>2116537.8199999998</v>
      </c>
      <c r="N61" s="154">
        <f t="shared" si="3"/>
        <v>161.55477970096504</v>
      </c>
    </row>
    <row r="62" spans="1:14" s="48" customFormat="1" ht="25.5" x14ac:dyDescent="0.2">
      <c r="A62" s="76" t="s">
        <v>1018</v>
      </c>
      <c r="B62" s="74" t="s">
        <v>1019</v>
      </c>
      <c r="C62" s="75" t="s">
        <v>5</v>
      </c>
      <c r="D62" s="158">
        <f t="shared" ref="D62" si="86">D64</f>
        <v>360161.93</v>
      </c>
      <c r="E62" s="158">
        <f t="shared" ref="E62" si="87">E64</f>
        <v>310000</v>
      </c>
      <c r="F62" s="158">
        <f t="shared" ref="F62" si="88">F64</f>
        <v>310000</v>
      </c>
      <c r="G62" s="158">
        <f t="shared" si="84"/>
        <v>0</v>
      </c>
      <c r="H62" s="158">
        <f t="shared" si="85"/>
        <v>100</v>
      </c>
      <c r="I62" s="158">
        <f t="shared" ref="I62:J62" si="89">I64</f>
        <v>310000</v>
      </c>
      <c r="J62" s="158">
        <f t="shared" si="89"/>
        <v>300000</v>
      </c>
      <c r="K62" s="159">
        <f t="shared" si="0"/>
        <v>-10000</v>
      </c>
      <c r="L62" s="159">
        <f t="shared" si="1"/>
        <v>96.774193548387103</v>
      </c>
      <c r="M62" s="159">
        <f t="shared" si="2"/>
        <v>-60161.929999999993</v>
      </c>
      <c r="N62" s="155">
        <f t="shared" si="3"/>
        <v>83.295866389876366</v>
      </c>
    </row>
    <row r="63" spans="1:14" s="48" customFormat="1" x14ac:dyDescent="0.2">
      <c r="A63" s="255" t="s">
        <v>1543</v>
      </c>
      <c r="B63" s="74"/>
      <c r="C63" s="75"/>
      <c r="D63" s="158">
        <f>D62/D11*100</f>
        <v>2.4769669758950178E-2</v>
      </c>
      <c r="E63" s="158">
        <f>E62/E11*100</f>
        <v>1.8517293669894696E-2</v>
      </c>
      <c r="F63" s="158">
        <f>F62/F11*100</f>
        <v>1.860745875086545E-2</v>
      </c>
      <c r="G63" s="158">
        <f t="shared" si="84"/>
        <v>9.0165080970754097E-5</v>
      </c>
      <c r="H63" s="158">
        <f t="shared" si="85"/>
        <v>100.48692364326082</v>
      </c>
      <c r="I63" s="158">
        <f>I62/I11*100</f>
        <v>1.860745875086545E-2</v>
      </c>
      <c r="J63" s="158">
        <f>J62/J11*100</f>
        <v>1.8782474426608717E-2</v>
      </c>
      <c r="K63" s="159">
        <f t="shared" ref="K63" si="90">J63-I63</f>
        <v>1.7501567574326748E-4</v>
      </c>
      <c r="L63" s="159">
        <v>100</v>
      </c>
      <c r="M63" s="159">
        <f t="shared" ref="M63" si="91">J63-D63</f>
        <v>-5.9871953323414606E-3</v>
      </c>
      <c r="N63" s="155">
        <f t="shared" ref="N63" si="92">J63/D63*100</f>
        <v>75.828521774384697</v>
      </c>
    </row>
    <row r="64" spans="1:14" s="77" customFormat="1" ht="12" x14ac:dyDescent="0.2">
      <c r="A64" s="118" t="s">
        <v>1020</v>
      </c>
      <c r="B64" s="40" t="s">
        <v>1021</v>
      </c>
      <c r="C64" s="41" t="s">
        <v>5</v>
      </c>
      <c r="D64" s="163">
        <v>360161.93</v>
      </c>
      <c r="E64" s="163">
        <v>310000</v>
      </c>
      <c r="F64" s="163">
        <v>310000</v>
      </c>
      <c r="G64" s="158"/>
      <c r="H64" s="163">
        <f t="shared" si="52"/>
        <v>100</v>
      </c>
      <c r="I64" s="163">
        <v>310000</v>
      </c>
      <c r="J64" s="163">
        <v>300000</v>
      </c>
      <c r="K64" s="164">
        <f t="shared" si="0"/>
        <v>-10000</v>
      </c>
      <c r="L64" s="164">
        <f t="shared" si="1"/>
        <v>96.774193548387103</v>
      </c>
      <c r="M64" s="164">
        <f t="shared" si="2"/>
        <v>-60161.929999999993</v>
      </c>
      <c r="N64" s="154">
        <f t="shared" si="3"/>
        <v>83.295866389876366</v>
      </c>
    </row>
    <row r="65" spans="1:17" s="48" customFormat="1" ht="38.25" x14ac:dyDescent="0.2">
      <c r="A65" s="76" t="s">
        <v>1040</v>
      </c>
      <c r="B65" s="74" t="s">
        <v>1041</v>
      </c>
      <c r="C65" s="75" t="s">
        <v>5</v>
      </c>
      <c r="D65" s="158">
        <f t="shared" ref="D65" si="93">D67</f>
        <v>150000</v>
      </c>
      <c r="E65" s="158">
        <f t="shared" ref="E65:F65" si="94">E67</f>
        <v>0</v>
      </c>
      <c r="F65" s="158">
        <f t="shared" si="94"/>
        <v>0</v>
      </c>
      <c r="G65" s="158">
        <f t="shared" ref="G65:G66" si="95">F65-E65</f>
        <v>0</v>
      </c>
      <c r="H65" s="158"/>
      <c r="I65" s="158">
        <f t="shared" ref="I65:J65" si="96">I67</f>
        <v>0</v>
      </c>
      <c r="J65" s="158">
        <f t="shared" si="96"/>
        <v>0</v>
      </c>
      <c r="K65" s="159">
        <f t="shared" si="0"/>
        <v>0</v>
      </c>
      <c r="L65" s="159"/>
      <c r="M65" s="159">
        <f t="shared" si="2"/>
        <v>-150000</v>
      </c>
      <c r="N65" s="155">
        <f t="shared" si="3"/>
        <v>0</v>
      </c>
    </row>
    <row r="66" spans="1:17" s="48" customFormat="1" x14ac:dyDescent="0.2">
      <c r="A66" s="255" t="s">
        <v>1544</v>
      </c>
      <c r="B66" s="74"/>
      <c r="C66" s="75"/>
      <c r="D66" s="158">
        <f>D65/D11*100</f>
        <v>1.0316055513814376E-2</v>
      </c>
      <c r="E66" s="158">
        <f>E65/E11*100</f>
        <v>0</v>
      </c>
      <c r="F66" s="158">
        <f>F65/F11*100</f>
        <v>0</v>
      </c>
      <c r="G66" s="158">
        <f t="shared" si="95"/>
        <v>0</v>
      </c>
      <c r="H66" s="158"/>
      <c r="I66" s="158">
        <f>I65/I11*100</f>
        <v>0</v>
      </c>
      <c r="J66" s="158">
        <f>J65/J11*100</f>
        <v>0</v>
      </c>
      <c r="K66" s="159"/>
      <c r="L66" s="159"/>
      <c r="M66" s="159">
        <f t="shared" ref="M66" si="97">J66-D66</f>
        <v>-1.0316055513814376E-2</v>
      </c>
      <c r="N66" s="155">
        <f t="shared" ref="N66" si="98">J66/D66*100</f>
        <v>0</v>
      </c>
    </row>
    <row r="67" spans="1:17" s="77" customFormat="1" ht="24" x14ac:dyDescent="0.2">
      <c r="A67" s="118" t="s">
        <v>1042</v>
      </c>
      <c r="B67" s="40" t="s">
        <v>1043</v>
      </c>
      <c r="C67" s="41" t="s">
        <v>5</v>
      </c>
      <c r="D67" s="163">
        <v>150000</v>
      </c>
      <c r="E67" s="163">
        <v>0</v>
      </c>
      <c r="F67" s="163">
        <v>0</v>
      </c>
      <c r="G67" s="158"/>
      <c r="H67" s="163"/>
      <c r="I67" s="163">
        <v>0</v>
      </c>
      <c r="J67" s="163">
        <v>0</v>
      </c>
      <c r="K67" s="159">
        <f t="shared" si="0"/>
        <v>0</v>
      </c>
      <c r="L67" s="164"/>
      <c r="M67" s="164">
        <f t="shared" si="2"/>
        <v>-150000</v>
      </c>
      <c r="N67" s="154">
        <f t="shared" si="3"/>
        <v>0</v>
      </c>
    </row>
    <row r="68" spans="1:17" s="48" customFormat="1" ht="147.75" customHeight="1" x14ac:dyDescent="0.2">
      <c r="A68" s="76" t="s">
        <v>1050</v>
      </c>
      <c r="B68" s="74" t="s">
        <v>1051</v>
      </c>
      <c r="C68" s="75" t="s">
        <v>5</v>
      </c>
      <c r="D68" s="158">
        <f>D70+D71+D72</f>
        <v>58781390.140000001</v>
      </c>
      <c r="E68" s="158">
        <f>E70+E71+E72</f>
        <v>51819141</v>
      </c>
      <c r="F68" s="158">
        <f>F70+F71+F72</f>
        <v>51819141</v>
      </c>
      <c r="G68" s="158">
        <f t="shared" ref="G68:G69" si="99">F68-E68</f>
        <v>0</v>
      </c>
      <c r="H68" s="158">
        <f t="shared" ref="H68:H71" si="100">F68/E68*100</f>
        <v>100</v>
      </c>
      <c r="I68" s="158">
        <f>I70+I71+I72</f>
        <v>51819141</v>
      </c>
      <c r="J68" s="158">
        <f>J70+J71+J72</f>
        <v>51819141</v>
      </c>
      <c r="K68" s="159">
        <f t="shared" si="0"/>
        <v>0</v>
      </c>
      <c r="L68" s="159">
        <f t="shared" si="1"/>
        <v>100</v>
      </c>
      <c r="M68" s="159">
        <f t="shared" si="2"/>
        <v>-6962249.1400000006</v>
      </c>
      <c r="N68" s="155">
        <f t="shared" si="3"/>
        <v>88.155691582968743</v>
      </c>
    </row>
    <row r="69" spans="1:17" s="48" customFormat="1" x14ac:dyDescent="0.2">
      <c r="A69" s="255" t="s">
        <v>1543</v>
      </c>
      <c r="B69" s="74"/>
      <c r="C69" s="75"/>
      <c r="D69" s="158">
        <f>D68/D11*100</f>
        <v>4.0426138924228061</v>
      </c>
      <c r="E69" s="158">
        <f>E68/E11*100</f>
        <v>3.095323392318325</v>
      </c>
      <c r="F69" s="158">
        <f>F68/F11*100</f>
        <v>3.1103952537509056</v>
      </c>
      <c r="G69" s="158">
        <f t="shared" si="99"/>
        <v>1.5071861432580658E-2</v>
      </c>
      <c r="H69" s="158">
        <f t="shared" si="100"/>
        <v>100.48692364326082</v>
      </c>
      <c r="I69" s="158">
        <f>I68/I11*100</f>
        <v>3.1103952537509056</v>
      </c>
      <c r="J69" s="158">
        <f>J68/J11*100</f>
        <v>3.2443056354711044</v>
      </c>
      <c r="K69" s="159">
        <f t="shared" ref="K69" si="101">J69-I69</f>
        <v>0.13391038172019876</v>
      </c>
      <c r="L69" s="159">
        <f t="shared" ref="L69" si="102">J69/I69*100</f>
        <v>104.30525289539048</v>
      </c>
      <c r="M69" s="159">
        <f t="shared" ref="M69" si="103">J69-D69</f>
        <v>-0.79830825695170171</v>
      </c>
      <c r="N69" s="155">
        <f t="shared" ref="N69" si="104">J69/D69*100</f>
        <v>80.252671212356063</v>
      </c>
    </row>
    <row r="70" spans="1:17" s="250" customFormat="1" ht="72" x14ac:dyDescent="0.2">
      <c r="A70" s="118" t="s">
        <v>1052</v>
      </c>
      <c r="B70" s="57" t="s">
        <v>1053</v>
      </c>
      <c r="C70" s="58" t="s">
        <v>5</v>
      </c>
      <c r="D70" s="163">
        <v>15922400</v>
      </c>
      <c r="E70" s="163">
        <v>16714500</v>
      </c>
      <c r="F70" s="163">
        <v>16714500</v>
      </c>
      <c r="G70" s="158"/>
      <c r="H70" s="163">
        <f t="shared" si="100"/>
        <v>100</v>
      </c>
      <c r="I70" s="163">
        <v>16714500</v>
      </c>
      <c r="J70" s="163">
        <v>16714500</v>
      </c>
      <c r="K70" s="159">
        <f t="shared" si="0"/>
        <v>0</v>
      </c>
      <c r="L70" s="164">
        <f t="shared" si="1"/>
        <v>100</v>
      </c>
      <c r="M70" s="164">
        <f t="shared" si="2"/>
        <v>792100</v>
      </c>
      <c r="N70" s="154">
        <f t="shared" si="3"/>
        <v>104.97475254986685</v>
      </c>
    </row>
    <row r="71" spans="1:17" s="77" customFormat="1" ht="18" customHeight="1" thickBot="1" x14ac:dyDescent="0.25">
      <c r="A71" s="118" t="s">
        <v>1061</v>
      </c>
      <c r="B71" s="40" t="s">
        <v>1062</v>
      </c>
      <c r="C71" s="41" t="s">
        <v>5</v>
      </c>
      <c r="D71" s="163">
        <v>42858990.140000001</v>
      </c>
      <c r="E71" s="163">
        <v>35104641</v>
      </c>
      <c r="F71" s="163">
        <v>35104641</v>
      </c>
      <c r="G71" s="158"/>
      <c r="H71" s="163">
        <f t="shared" si="100"/>
        <v>100</v>
      </c>
      <c r="I71" s="163">
        <v>35104641</v>
      </c>
      <c r="J71" s="163">
        <v>35104641</v>
      </c>
      <c r="K71" s="159">
        <f t="shared" si="0"/>
        <v>0</v>
      </c>
      <c r="L71" s="164">
        <f t="shared" si="1"/>
        <v>100</v>
      </c>
      <c r="M71" s="164">
        <f t="shared" si="2"/>
        <v>-7754349.1400000006</v>
      </c>
      <c r="N71" s="154">
        <f t="shared" si="3"/>
        <v>81.907298527869614</v>
      </c>
    </row>
    <row r="72" spans="1:17" s="77" customFormat="1" ht="36.75" thickBot="1" x14ac:dyDescent="0.25">
      <c r="A72" s="118" t="s">
        <v>1069</v>
      </c>
      <c r="B72" s="261" t="s">
        <v>1070</v>
      </c>
      <c r="C72" s="41" t="s">
        <v>5</v>
      </c>
      <c r="D72" s="164"/>
      <c r="E72" s="166"/>
      <c r="F72" s="166"/>
      <c r="G72" s="259"/>
      <c r="H72" s="166"/>
      <c r="I72" s="163"/>
      <c r="J72" s="164"/>
      <c r="K72" s="159">
        <f t="shared" si="0"/>
        <v>0</v>
      </c>
      <c r="L72" s="164"/>
      <c r="M72" s="164">
        <f t="shared" si="2"/>
        <v>0</v>
      </c>
      <c r="N72" s="154"/>
    </row>
    <row r="73" spans="1:17" s="64" customFormat="1" x14ac:dyDescent="0.2">
      <c r="B73" s="260"/>
      <c r="C73" s="65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4"/>
      <c r="O73" s="66"/>
      <c r="P73" s="66"/>
      <c r="Q73" s="66"/>
    </row>
    <row r="74" spans="1:17" s="64" customFormat="1" x14ac:dyDescent="0.2">
      <c r="A74" s="67"/>
      <c r="B74" s="67"/>
      <c r="C74" s="68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5"/>
    </row>
    <row r="77" spans="1:17" s="208" customFormat="1" ht="15.75" x14ac:dyDescent="0.25">
      <c r="A77" s="244" t="s">
        <v>1488</v>
      </c>
      <c r="B77" s="244"/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7" s="208" customFormat="1" ht="15.75" x14ac:dyDescent="0.25">
      <c r="A78" s="270" t="s">
        <v>1489</v>
      </c>
      <c r="B78" s="270"/>
      <c r="C78" s="270"/>
      <c r="D78" s="270"/>
      <c r="E78" s="207"/>
      <c r="F78" s="207"/>
      <c r="G78" s="207"/>
      <c r="H78" s="207"/>
      <c r="I78" s="207"/>
      <c r="J78" s="207"/>
      <c r="K78" s="207"/>
      <c r="L78" s="271" t="s">
        <v>1490</v>
      </c>
      <c r="M78" s="271"/>
      <c r="N78" s="271"/>
    </row>
    <row r="79" spans="1:17" s="208" customFormat="1" ht="15.75" x14ac:dyDescent="0.25">
      <c r="A79" s="244"/>
      <c r="B79" s="272"/>
      <c r="C79" s="272"/>
      <c r="D79" s="272"/>
      <c r="E79" s="207"/>
      <c r="F79" s="207"/>
      <c r="G79" s="207"/>
      <c r="H79" s="207"/>
      <c r="I79" s="207"/>
      <c r="J79" s="207"/>
      <c r="K79" s="207"/>
      <c r="L79" s="207"/>
      <c r="M79" s="207"/>
      <c r="N79" s="207"/>
    </row>
    <row r="80" spans="1:17" s="208" customFormat="1" ht="15.75" x14ac:dyDescent="0.25">
      <c r="A80" s="244" t="s">
        <v>1491</v>
      </c>
      <c r="B80" s="272"/>
      <c r="C80" s="272"/>
      <c r="D80" s="272"/>
      <c r="E80" s="207"/>
      <c r="F80" s="207"/>
      <c r="G80" s="207"/>
      <c r="H80" s="207"/>
      <c r="I80" s="207"/>
      <c r="J80" s="207"/>
      <c r="K80" s="207"/>
      <c r="L80" s="207"/>
      <c r="M80" s="207"/>
      <c r="N80" s="207"/>
    </row>
    <row r="81" spans="1:14" s="208" customFormat="1" ht="15.75" x14ac:dyDescent="0.25">
      <c r="A81" s="270" t="s">
        <v>1492</v>
      </c>
      <c r="B81" s="270"/>
      <c r="C81" s="270"/>
      <c r="D81" s="243"/>
      <c r="E81" s="207"/>
      <c r="F81" s="207"/>
      <c r="G81" s="207"/>
      <c r="H81" s="207"/>
      <c r="I81" s="207"/>
      <c r="J81" s="207"/>
      <c r="K81" s="207"/>
      <c r="L81" s="207"/>
      <c r="M81" s="273" t="s">
        <v>1493</v>
      </c>
      <c r="N81" s="273"/>
    </row>
    <row r="82" spans="1:14" x14ac:dyDescent="0.2">
      <c r="B82" s="81"/>
      <c r="C82" s="81"/>
      <c r="D82" s="81"/>
    </row>
    <row r="83" spans="1:14" x14ac:dyDescent="0.2">
      <c r="B83" s="269"/>
      <c r="C83" s="269"/>
      <c r="D83" s="269"/>
    </row>
  </sheetData>
  <mergeCells count="23">
    <mergeCell ref="K1:M1"/>
    <mergeCell ref="A5:A9"/>
    <mergeCell ref="B5:B9"/>
    <mergeCell ref="D5:D9"/>
    <mergeCell ref="E5:F5"/>
    <mergeCell ref="G5:H5"/>
    <mergeCell ref="I5:J5"/>
    <mergeCell ref="K5:N5"/>
    <mergeCell ref="E6:E9"/>
    <mergeCell ref="F6:F9"/>
    <mergeCell ref="G6:G9"/>
    <mergeCell ref="I6:I9"/>
    <mergeCell ref="J6:J9"/>
    <mergeCell ref="K6:L8"/>
    <mergeCell ref="M6:N8"/>
    <mergeCell ref="H7:H9"/>
    <mergeCell ref="B83:D83"/>
    <mergeCell ref="A78:D78"/>
    <mergeCell ref="L78:N78"/>
    <mergeCell ref="B79:D79"/>
    <mergeCell ref="B80:D80"/>
    <mergeCell ref="A81:C81"/>
    <mergeCell ref="M81:N81"/>
  </mergeCells>
  <printOptions gridLinesSet="0"/>
  <pageMargins left="0.59055118110236227" right="0.19685039370078741" top="0.39370078740157483" bottom="0.19685039370078741" header="0" footer="0"/>
  <pageSetup paperSize="8" scale="80" pageOrder="overThenDown" orientation="landscape" verticalDpi="300" r:id="rId1"/>
  <headerFooter alignWithMargins="0">
    <oddHeader>&amp;C&amp;P&amp;R&amp;"Times New Roman,обычный"&amp;12Приложение № 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showGridLines="0" showZeros="0" tabSelected="1" zoomScaleNormal="100" zoomScaleSheetLayoutView="70" workbookViewId="0">
      <selection activeCell="D14" sqref="D14"/>
    </sheetView>
  </sheetViews>
  <sheetFormatPr defaultRowHeight="12.75" x14ac:dyDescent="0.2"/>
  <cols>
    <col min="1" max="1" width="20.42578125" style="13" customWidth="1"/>
    <col min="2" max="2" width="8.7109375" style="13" customWidth="1"/>
    <col min="3" max="3" width="16.5703125" style="13" customWidth="1"/>
    <col min="4" max="4" width="14.5703125" style="13" customWidth="1"/>
    <col min="5" max="6" width="15" style="14" customWidth="1"/>
    <col min="7" max="8" width="14.5703125" style="14" customWidth="1"/>
    <col min="9" max="9" width="13.5703125" style="14" customWidth="1"/>
    <col min="10" max="10" width="10.42578125" style="14" customWidth="1"/>
    <col min="11" max="11" width="14.42578125" style="14" customWidth="1"/>
    <col min="12" max="13" width="14.140625" style="14" customWidth="1"/>
    <col min="14" max="15" width="11.7109375" style="14" customWidth="1"/>
    <col min="16" max="16" width="10.28515625" style="14" customWidth="1"/>
    <col min="17" max="17" width="14" style="14" customWidth="1"/>
    <col min="18" max="18" width="12" style="14" customWidth="1"/>
    <col min="19" max="19" width="13.28515625" style="14" customWidth="1"/>
    <col min="20" max="20" width="10.28515625" style="14" customWidth="1"/>
    <col min="21" max="21" width="12.42578125" style="14" customWidth="1"/>
    <col min="22" max="16384" width="9.140625" style="4"/>
  </cols>
  <sheetData>
    <row r="1" spans="1:25" ht="15.75" x14ac:dyDescent="0.25">
      <c r="K1" s="271" t="s">
        <v>1551</v>
      </c>
      <c r="L1" s="271"/>
    </row>
    <row r="2" spans="1:25" s="29" customFormat="1" ht="18.75" x14ac:dyDescent="0.3">
      <c r="A2" s="236"/>
      <c r="B2" s="236"/>
      <c r="C2" s="237"/>
      <c r="D2" s="237"/>
      <c r="E2" s="290" t="s">
        <v>1536</v>
      </c>
      <c r="F2" s="290"/>
      <c r="G2" s="290"/>
      <c r="H2" s="290"/>
      <c r="I2" s="238"/>
      <c r="J2" s="238"/>
      <c r="K2" s="238"/>
      <c r="L2" s="238"/>
      <c r="M2" s="31"/>
      <c r="N2" s="31"/>
      <c r="O2" s="31"/>
      <c r="P2" s="31"/>
      <c r="Q2" s="31"/>
      <c r="R2" s="31"/>
      <c r="S2" s="31"/>
      <c r="T2" s="31"/>
      <c r="U2" s="31"/>
      <c r="V2" s="30"/>
      <c r="W2" s="30"/>
      <c r="X2" s="30"/>
      <c r="Y2" s="30"/>
    </row>
    <row r="3" spans="1:25" ht="18.75" x14ac:dyDescent="0.3">
      <c r="A3" s="291" t="s">
        <v>1566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</row>
    <row r="4" spans="1:25" ht="18" x14ac:dyDescent="0.25">
      <c r="A4" s="239"/>
      <c r="B4" s="239"/>
      <c r="C4" s="239"/>
      <c r="D4" s="239"/>
      <c r="E4" s="240"/>
      <c r="F4" s="240"/>
      <c r="G4" s="240"/>
      <c r="H4" s="240"/>
      <c r="I4" s="240"/>
      <c r="J4" s="240"/>
      <c r="K4" s="207" t="s">
        <v>1482</v>
      </c>
      <c r="L4" s="240"/>
    </row>
    <row r="5" spans="1:25" ht="12.75" customHeight="1" x14ac:dyDescent="0.2">
      <c r="A5" s="275" t="s">
        <v>4</v>
      </c>
      <c r="B5" s="275" t="s">
        <v>1494</v>
      </c>
      <c r="C5" s="275" t="s">
        <v>1095</v>
      </c>
      <c r="D5" s="275" t="s">
        <v>1569</v>
      </c>
      <c r="E5" s="292" t="s">
        <v>1560</v>
      </c>
      <c r="F5" s="292" t="s">
        <v>1548</v>
      </c>
      <c r="G5" s="278" t="s">
        <v>1561</v>
      </c>
      <c r="H5" s="295"/>
      <c r="I5" s="278" t="s">
        <v>1562</v>
      </c>
      <c r="J5" s="295"/>
      <c r="K5" s="295"/>
      <c r="L5" s="279"/>
    </row>
    <row r="6" spans="1:25" ht="15" customHeight="1" x14ac:dyDescent="0.2">
      <c r="A6" s="276"/>
      <c r="B6" s="276"/>
      <c r="C6" s="276"/>
      <c r="D6" s="276"/>
      <c r="E6" s="293"/>
      <c r="F6" s="293"/>
      <c r="G6" s="288"/>
      <c r="H6" s="296"/>
      <c r="I6" s="288"/>
      <c r="J6" s="296"/>
      <c r="K6" s="296"/>
      <c r="L6" s="289"/>
    </row>
    <row r="7" spans="1:25" ht="12.75" customHeight="1" x14ac:dyDescent="0.2">
      <c r="A7" s="276"/>
      <c r="B7" s="276"/>
      <c r="C7" s="276"/>
      <c r="D7" s="276"/>
      <c r="E7" s="293"/>
      <c r="F7" s="293"/>
      <c r="G7" s="276" t="s">
        <v>3</v>
      </c>
      <c r="H7" s="276" t="s">
        <v>0</v>
      </c>
      <c r="I7" s="278" t="s">
        <v>1108</v>
      </c>
      <c r="J7" s="279"/>
      <c r="K7" s="278" t="s">
        <v>1563</v>
      </c>
      <c r="L7" s="279"/>
    </row>
    <row r="8" spans="1:25" ht="12.75" customHeight="1" x14ac:dyDescent="0.2">
      <c r="A8" s="276"/>
      <c r="B8" s="276"/>
      <c r="C8" s="276"/>
      <c r="D8" s="276"/>
      <c r="E8" s="293"/>
      <c r="F8" s="293"/>
      <c r="G8" s="276"/>
      <c r="H8" s="276"/>
      <c r="I8" s="286"/>
      <c r="J8" s="287"/>
      <c r="K8" s="286"/>
      <c r="L8" s="287"/>
    </row>
    <row r="9" spans="1:25" ht="1.5" customHeight="1" x14ac:dyDescent="0.2">
      <c r="A9" s="276"/>
      <c r="B9" s="276"/>
      <c r="C9" s="276"/>
      <c r="D9" s="276"/>
      <c r="E9" s="293"/>
      <c r="F9" s="293"/>
      <c r="G9" s="276"/>
      <c r="H9" s="276"/>
      <c r="I9" s="288"/>
      <c r="J9" s="289"/>
      <c r="K9" s="288"/>
      <c r="L9" s="289"/>
    </row>
    <row r="10" spans="1:25" ht="27" customHeight="1" x14ac:dyDescent="0.2">
      <c r="A10" s="277"/>
      <c r="B10" s="277"/>
      <c r="C10" s="277"/>
      <c r="D10" s="277"/>
      <c r="E10" s="294"/>
      <c r="F10" s="294"/>
      <c r="G10" s="277"/>
      <c r="H10" s="277"/>
      <c r="I10" s="231" t="s">
        <v>1109</v>
      </c>
      <c r="J10" s="231" t="s">
        <v>1097</v>
      </c>
      <c r="K10" s="231" t="s">
        <v>1109</v>
      </c>
      <c r="L10" s="231" t="s">
        <v>1097</v>
      </c>
    </row>
    <row r="11" spans="1:25" x14ac:dyDescent="0.2">
      <c r="A11" s="210">
        <v>1</v>
      </c>
      <c r="B11" s="210">
        <v>2</v>
      </c>
      <c r="C11" s="210">
        <v>3</v>
      </c>
      <c r="D11" s="210">
        <v>4</v>
      </c>
      <c r="E11" s="210">
        <v>5</v>
      </c>
      <c r="F11" s="210">
        <v>6</v>
      </c>
      <c r="G11" s="210">
        <v>7</v>
      </c>
      <c r="H11" s="210">
        <v>8</v>
      </c>
      <c r="I11" s="210">
        <v>9</v>
      </c>
      <c r="J11" s="210">
        <v>10</v>
      </c>
      <c r="K11" s="210">
        <v>11</v>
      </c>
      <c r="L11" s="210">
        <v>12</v>
      </c>
    </row>
    <row r="12" spans="1:25" s="72" customFormat="1" ht="36.75" customHeight="1" x14ac:dyDescent="0.2">
      <c r="A12" s="185" t="s">
        <v>1495</v>
      </c>
      <c r="B12" s="215">
        <v>901</v>
      </c>
      <c r="C12" s="213"/>
      <c r="D12" s="213">
        <f>D14+D15+D16+D17+D18+D19+D20+D21+D22+D23</f>
        <v>589169547.93999994</v>
      </c>
      <c r="E12" s="213">
        <f>E14+E15+E16+E17+E18+E19+E21+E22+E24+E20</f>
        <v>803497199.74000001</v>
      </c>
      <c r="F12" s="213">
        <f t="shared" ref="F12:H12" si="0">F14+F15+F16+F17+F18+F19+F21+F22+F24+F20</f>
        <v>800044869.74000001</v>
      </c>
      <c r="G12" s="213">
        <f t="shared" si="0"/>
        <v>800044869.74000001</v>
      </c>
      <c r="H12" s="213">
        <f t="shared" si="0"/>
        <v>744849505.27999997</v>
      </c>
      <c r="I12" s="213">
        <f>H12-G12</f>
        <v>-55195364.460000038</v>
      </c>
      <c r="J12" s="213">
        <f>H12/G12*100</f>
        <v>93.100966389805421</v>
      </c>
      <c r="K12" s="213">
        <f>H12-D12</f>
        <v>155679957.34000003</v>
      </c>
      <c r="L12" s="213">
        <f>H12/D12*100</f>
        <v>126.42362591283387</v>
      </c>
      <c r="M12" s="214"/>
      <c r="N12" s="214"/>
      <c r="O12" s="214"/>
      <c r="P12" s="214"/>
      <c r="Q12" s="214"/>
      <c r="R12" s="214"/>
      <c r="S12" s="214"/>
      <c r="T12" s="214"/>
      <c r="U12" s="214"/>
    </row>
    <row r="13" spans="1:25" s="72" customFormat="1" x14ac:dyDescent="0.2">
      <c r="A13" s="262" t="s">
        <v>1540</v>
      </c>
      <c r="B13" s="215"/>
      <c r="C13" s="213"/>
      <c r="D13" s="213">
        <f>D12/D47*100</f>
        <v>40.519371757319746</v>
      </c>
      <c r="E13" s="213">
        <f>E12/E47*100</f>
        <v>47.995463259753599</v>
      </c>
      <c r="F13" s="213">
        <f>F12/F47*100</f>
        <v>48.021941653317981</v>
      </c>
      <c r="G13" s="213">
        <f>G12/G47*100</f>
        <v>48.021941653317981</v>
      </c>
      <c r="H13" s="213">
        <f>H12/H47*100</f>
        <v>46.633722615312514</v>
      </c>
      <c r="I13" s="213">
        <f>H13-G13</f>
        <v>-1.3882190380054666</v>
      </c>
      <c r="J13" s="213">
        <f>H13/G13*100</f>
        <v>97.109198440939025</v>
      </c>
      <c r="K13" s="213">
        <f>H13-D13</f>
        <v>6.1143508579927683</v>
      </c>
      <c r="L13" s="213">
        <f>H13/D13*100</f>
        <v>115.08994486541668</v>
      </c>
      <c r="M13" s="214"/>
      <c r="N13" s="214"/>
      <c r="O13" s="214"/>
      <c r="P13" s="214"/>
      <c r="Q13" s="214"/>
      <c r="R13" s="214"/>
      <c r="S13" s="214"/>
      <c r="T13" s="214"/>
      <c r="U13" s="214"/>
    </row>
    <row r="14" spans="1:25" ht="25.5" x14ac:dyDescent="0.2">
      <c r="A14" s="211" t="s">
        <v>1539</v>
      </c>
      <c r="B14" s="217"/>
      <c r="C14" s="218" t="s">
        <v>1496</v>
      </c>
      <c r="D14" s="212">
        <v>85062969.349999994</v>
      </c>
      <c r="E14" s="212">
        <v>82827462</v>
      </c>
      <c r="F14" s="212">
        <v>82727512</v>
      </c>
      <c r="G14" s="212">
        <v>82727512</v>
      </c>
      <c r="H14" s="212">
        <v>82310018.069999993</v>
      </c>
      <c r="I14" s="212">
        <f t="shared" ref="I14:I47" si="1">H14-G14</f>
        <v>-417493.93000000715</v>
      </c>
      <c r="J14" s="212">
        <f t="shared" ref="J14:J47" si="2">H14/G14*100</f>
        <v>99.495338467328736</v>
      </c>
      <c r="K14" s="212">
        <f t="shared" ref="K14:K25" si="3">H14-D14</f>
        <v>-2752951.2800000012</v>
      </c>
      <c r="L14" s="212">
        <f t="shared" ref="L14:L20" si="4">H14/D14*100</f>
        <v>96.763631341538627</v>
      </c>
    </row>
    <row r="15" spans="1:25" ht="51" x14ac:dyDescent="0.2">
      <c r="A15" s="211" t="s">
        <v>1497</v>
      </c>
      <c r="B15" s="216"/>
      <c r="C15" s="218" t="s">
        <v>1498</v>
      </c>
      <c r="D15" s="212">
        <v>14245317</v>
      </c>
      <c r="E15" s="212">
        <v>125810572</v>
      </c>
      <c r="F15" s="212">
        <v>161716822</v>
      </c>
      <c r="G15" s="212">
        <v>161716822</v>
      </c>
      <c r="H15" s="212">
        <v>137154783.28999999</v>
      </c>
      <c r="I15" s="212">
        <f t="shared" si="1"/>
        <v>-24562038.710000008</v>
      </c>
      <c r="J15" s="212">
        <f t="shared" si="2"/>
        <v>84.811698371119363</v>
      </c>
      <c r="K15" s="212">
        <f t="shared" si="3"/>
        <v>122909466.28999999</v>
      </c>
      <c r="L15" s="212">
        <f t="shared" si="4"/>
        <v>962.80611579229856</v>
      </c>
    </row>
    <row r="16" spans="1:25" ht="24.75" customHeight="1" x14ac:dyDescent="0.2">
      <c r="A16" s="211" t="s">
        <v>1499</v>
      </c>
      <c r="B16" s="216"/>
      <c r="C16" s="218" t="s">
        <v>1500</v>
      </c>
      <c r="D16" s="212">
        <v>6417660</v>
      </c>
      <c r="E16" s="212">
        <v>14229944.380000001</v>
      </c>
      <c r="F16" s="212">
        <v>13129944.380000001</v>
      </c>
      <c r="G16" s="212">
        <v>13129944.380000001</v>
      </c>
      <c r="H16" s="212">
        <v>11702465.859999999</v>
      </c>
      <c r="I16" s="212">
        <f t="shared" si="1"/>
        <v>-1427478.5200000014</v>
      </c>
      <c r="J16" s="212">
        <f t="shared" si="2"/>
        <v>89.128068796891569</v>
      </c>
      <c r="K16" s="212">
        <f t="shared" si="3"/>
        <v>5284805.8599999994</v>
      </c>
      <c r="L16" s="212">
        <f t="shared" si="4"/>
        <v>182.34786292823239</v>
      </c>
    </row>
    <row r="17" spans="1:21" ht="40.5" customHeight="1" x14ac:dyDescent="0.2">
      <c r="A17" s="211" t="s">
        <v>1501</v>
      </c>
      <c r="B17" s="216"/>
      <c r="C17" s="218" t="s">
        <v>1502</v>
      </c>
      <c r="D17" s="212">
        <v>318648093.08999997</v>
      </c>
      <c r="E17" s="212">
        <v>293974542.43000001</v>
      </c>
      <c r="F17" s="212">
        <v>277006152.43000001</v>
      </c>
      <c r="G17" s="212">
        <v>277006152.43000001</v>
      </c>
      <c r="H17" s="212">
        <v>276833366.81999999</v>
      </c>
      <c r="I17" s="212">
        <f t="shared" si="1"/>
        <v>-172785.61000001431</v>
      </c>
      <c r="J17" s="212">
        <f t="shared" si="2"/>
        <v>99.937623908897237</v>
      </c>
      <c r="K17" s="212">
        <f t="shared" si="3"/>
        <v>-41814726.269999981</v>
      </c>
      <c r="L17" s="212">
        <f t="shared" si="4"/>
        <v>86.877459122848194</v>
      </c>
    </row>
    <row r="18" spans="1:21" ht="25.5" x14ac:dyDescent="0.2">
      <c r="A18" s="211" t="s">
        <v>1503</v>
      </c>
      <c r="B18" s="216"/>
      <c r="C18" s="218" t="s">
        <v>1504</v>
      </c>
      <c r="D18" s="212">
        <v>1438359.63</v>
      </c>
      <c r="E18" s="212">
        <v>2211760</v>
      </c>
      <c r="F18" s="212">
        <v>2211760</v>
      </c>
      <c r="G18" s="212">
        <v>2211760</v>
      </c>
      <c r="H18" s="212">
        <v>171685</v>
      </c>
      <c r="I18" s="212">
        <f t="shared" si="1"/>
        <v>-2040075</v>
      </c>
      <c r="J18" s="212">
        <f t="shared" si="2"/>
        <v>7.762370239085616</v>
      </c>
      <c r="K18" s="212">
        <f t="shared" si="3"/>
        <v>-1266674.6299999999</v>
      </c>
      <c r="L18" s="212">
        <f t="shared" si="4"/>
        <v>11.936166478754693</v>
      </c>
    </row>
    <row r="19" spans="1:21" x14ac:dyDescent="0.2">
      <c r="A19" s="211" t="s">
        <v>1513</v>
      </c>
      <c r="B19" s="216"/>
      <c r="C19" s="218" t="s">
        <v>1505</v>
      </c>
      <c r="D19" s="212">
        <v>144427335</v>
      </c>
      <c r="E19" s="212">
        <v>106200740</v>
      </c>
      <c r="F19" s="212">
        <v>87673840</v>
      </c>
      <c r="G19" s="212">
        <v>87673840</v>
      </c>
      <c r="H19" s="212">
        <v>61322000</v>
      </c>
      <c r="I19" s="212">
        <f t="shared" si="1"/>
        <v>-26351840</v>
      </c>
      <c r="J19" s="212">
        <f t="shared" si="2"/>
        <v>69.943326310333845</v>
      </c>
      <c r="K19" s="212">
        <f t="shared" si="3"/>
        <v>-83105335</v>
      </c>
      <c r="L19" s="212">
        <f t="shared" si="4"/>
        <v>42.458721543259109</v>
      </c>
    </row>
    <row r="20" spans="1:21" ht="25.5" x14ac:dyDescent="0.2">
      <c r="A20" s="211" t="s">
        <v>1527</v>
      </c>
      <c r="B20" s="216"/>
      <c r="C20" s="218" t="s">
        <v>1549</v>
      </c>
      <c r="D20" s="212">
        <v>99895</v>
      </c>
      <c r="E20" s="212">
        <v>733104</v>
      </c>
      <c r="F20" s="212">
        <v>733104</v>
      </c>
      <c r="G20" s="212">
        <v>733104</v>
      </c>
      <c r="H20" s="212">
        <v>723104</v>
      </c>
      <c r="I20" s="212">
        <f t="shared" si="1"/>
        <v>-10000</v>
      </c>
      <c r="J20" s="212">
        <f t="shared" si="2"/>
        <v>98.635937056679552</v>
      </c>
      <c r="K20" s="212">
        <f t="shared" si="3"/>
        <v>623209</v>
      </c>
      <c r="L20" s="212">
        <f t="shared" si="4"/>
        <v>723.8640572601231</v>
      </c>
    </row>
    <row r="21" spans="1:21" x14ac:dyDescent="0.2">
      <c r="A21" s="211" t="s">
        <v>1506</v>
      </c>
      <c r="B21" s="216"/>
      <c r="C21" s="218" t="s">
        <v>1507</v>
      </c>
      <c r="D21" s="212">
        <v>14270280</v>
      </c>
      <c r="E21" s="212"/>
      <c r="F21" s="212"/>
      <c r="G21" s="212"/>
      <c r="H21" s="212"/>
      <c r="I21" s="212">
        <f t="shared" si="1"/>
        <v>0</v>
      </c>
      <c r="J21" s="212"/>
      <c r="K21" s="212">
        <f t="shared" si="3"/>
        <v>-14270280</v>
      </c>
      <c r="L21" s="212"/>
    </row>
    <row r="22" spans="1:21" ht="21" customHeight="1" x14ac:dyDescent="0.2">
      <c r="A22" s="211" t="s">
        <v>1508</v>
      </c>
      <c r="B22" s="216"/>
      <c r="C22" s="218" t="s">
        <v>1509</v>
      </c>
      <c r="D22" s="212">
        <v>4409638.87</v>
      </c>
      <c r="E22" s="212">
        <v>177499074.93000001</v>
      </c>
      <c r="F22" s="212">
        <v>174835734.93000001</v>
      </c>
      <c r="G22" s="212">
        <v>174835734.93000001</v>
      </c>
      <c r="H22" s="212">
        <v>174632082.24000001</v>
      </c>
      <c r="I22" s="212">
        <f t="shared" si="1"/>
        <v>-203652.68999999762</v>
      </c>
      <c r="J22" s="212">
        <f t="shared" si="2"/>
        <v>99.883517697293669</v>
      </c>
      <c r="K22" s="212">
        <f t="shared" si="3"/>
        <v>170222443.37</v>
      </c>
      <c r="L22" s="212">
        <f>H22/D22*100</f>
        <v>3960.2354611864171</v>
      </c>
    </row>
    <row r="23" spans="1:21" ht="30" customHeight="1" x14ac:dyDescent="0.2">
      <c r="A23" s="211" t="s">
        <v>1565</v>
      </c>
      <c r="B23" s="216"/>
      <c r="C23" s="218" t="s">
        <v>1510</v>
      </c>
      <c r="D23" s="212">
        <v>150000</v>
      </c>
      <c r="E23" s="212"/>
      <c r="F23" s="212"/>
      <c r="G23" s="212"/>
      <c r="H23" s="212"/>
      <c r="I23" s="212"/>
      <c r="J23" s="212"/>
      <c r="K23" s="212"/>
      <c r="L23" s="212"/>
    </row>
    <row r="24" spans="1:21" ht="25.5" x14ac:dyDescent="0.2">
      <c r="A24" s="211" t="s">
        <v>1532</v>
      </c>
      <c r="B24" s="216"/>
      <c r="C24" s="218" t="s">
        <v>1564</v>
      </c>
      <c r="D24" s="212">
        <v>0</v>
      </c>
      <c r="E24" s="212">
        <v>10000</v>
      </c>
      <c r="F24" s="212">
        <v>10000</v>
      </c>
      <c r="G24" s="212">
        <v>10000</v>
      </c>
      <c r="H24" s="212">
        <v>0</v>
      </c>
      <c r="I24" s="212">
        <f t="shared" si="1"/>
        <v>-10000</v>
      </c>
      <c r="J24" s="212">
        <f t="shared" si="2"/>
        <v>0</v>
      </c>
      <c r="K24" s="212">
        <f t="shared" si="3"/>
        <v>0</v>
      </c>
      <c r="L24" s="212"/>
    </row>
    <row r="25" spans="1:21" s="72" customFormat="1" ht="71.25" customHeight="1" x14ac:dyDescent="0.2">
      <c r="A25" s="219" t="s">
        <v>1511</v>
      </c>
      <c r="B25" s="215">
        <v>902</v>
      </c>
      <c r="C25" s="220"/>
      <c r="D25" s="213">
        <f>D27+D28+D29</f>
        <v>634173359.13</v>
      </c>
      <c r="E25" s="213">
        <f>E27+E28+E29</f>
        <v>661190503</v>
      </c>
      <c r="F25" s="213">
        <f>F27+F28+F29</f>
        <v>656530703</v>
      </c>
      <c r="G25" s="213">
        <f>G27+G28+G29</f>
        <v>656530703</v>
      </c>
      <c r="H25" s="213">
        <f t="shared" ref="H25" si="5">H27+H28+H29</f>
        <v>650670865.97000003</v>
      </c>
      <c r="I25" s="213">
        <f>H25-G25</f>
        <v>-5859837.0299999714</v>
      </c>
      <c r="J25" s="213">
        <f t="shared" si="2"/>
        <v>99.107454228229756</v>
      </c>
      <c r="K25" s="213">
        <f t="shared" si="3"/>
        <v>16497506.840000033</v>
      </c>
      <c r="L25" s="213">
        <f t="shared" ref="L25:L31" si="6">H25/D25*100</f>
        <v>102.60141909187614</v>
      </c>
      <c r="M25" s="214"/>
      <c r="N25" s="214"/>
      <c r="O25" s="214"/>
      <c r="P25" s="214"/>
      <c r="Q25" s="214"/>
      <c r="R25" s="214"/>
      <c r="S25" s="214"/>
      <c r="T25" s="214"/>
      <c r="U25" s="214"/>
    </row>
    <row r="26" spans="1:21" s="72" customFormat="1" ht="16.5" customHeight="1" x14ac:dyDescent="0.2">
      <c r="A26" s="263" t="s">
        <v>1541</v>
      </c>
      <c r="B26" s="215"/>
      <c r="C26" s="220"/>
      <c r="D26" s="213">
        <f>D25/D47*100</f>
        <v>43.614450521114819</v>
      </c>
      <c r="E26" s="213">
        <f>E25/E47*100</f>
        <v>39.495028115472223</v>
      </c>
      <c r="F26" s="213">
        <f>F25/F47*100</f>
        <v>39.407638628223218</v>
      </c>
      <c r="G26" s="213">
        <f>G25/G47*100</f>
        <v>39.407638628223218</v>
      </c>
      <c r="H26" s="213">
        <f>H25/H47*100</f>
        <v>40.737363000736252</v>
      </c>
      <c r="I26" s="213">
        <v>1.01</v>
      </c>
      <c r="J26" s="213">
        <f t="shared" ref="J26" si="7">H26/G26*100</f>
        <v>103.37428077093843</v>
      </c>
      <c r="K26" s="213">
        <f t="shared" ref="K26" si="8">H26-D26</f>
        <v>-2.8770875203785664</v>
      </c>
      <c r="L26" s="213">
        <f t="shared" si="6"/>
        <v>93.403361761979099</v>
      </c>
      <c r="M26" s="214"/>
      <c r="N26" s="214"/>
      <c r="O26" s="214"/>
      <c r="P26" s="214"/>
      <c r="Q26" s="214"/>
      <c r="R26" s="214"/>
      <c r="S26" s="214"/>
      <c r="T26" s="214"/>
      <c r="U26" s="214"/>
    </row>
    <row r="27" spans="1:21" ht="25.5" x14ac:dyDescent="0.2">
      <c r="A27" s="211" t="s">
        <v>1503</v>
      </c>
      <c r="B27" s="216"/>
      <c r="C27" s="218" t="s">
        <v>1512</v>
      </c>
      <c r="D27" s="212"/>
      <c r="E27" s="212"/>
      <c r="F27" s="212"/>
      <c r="G27" s="212"/>
      <c r="H27" s="212"/>
      <c r="I27" s="212">
        <f t="shared" si="1"/>
        <v>0</v>
      </c>
      <c r="J27" s="212"/>
      <c r="K27" s="212">
        <f>H27-D27</f>
        <v>0</v>
      </c>
      <c r="L27" s="212"/>
    </row>
    <row r="28" spans="1:21" x14ac:dyDescent="0.2">
      <c r="A28" s="211" t="s">
        <v>1513</v>
      </c>
      <c r="B28" s="216"/>
      <c r="C28" s="218" t="s">
        <v>1514</v>
      </c>
      <c r="D28" s="212">
        <v>605972896.95000005</v>
      </c>
      <c r="E28" s="212">
        <v>631755503</v>
      </c>
      <c r="F28" s="212">
        <v>631175703</v>
      </c>
      <c r="G28" s="212">
        <v>631175703</v>
      </c>
      <c r="H28" s="212">
        <v>625315865.97000003</v>
      </c>
      <c r="I28" s="212">
        <f t="shared" si="1"/>
        <v>-5859837.0299999714</v>
      </c>
      <c r="J28" s="212">
        <f t="shared" si="2"/>
        <v>99.071599714287487</v>
      </c>
      <c r="K28" s="212">
        <f>H28-D28</f>
        <v>19342969.019999981</v>
      </c>
      <c r="L28" s="212">
        <f t="shared" si="6"/>
        <v>103.19205184214633</v>
      </c>
    </row>
    <row r="29" spans="1:21" x14ac:dyDescent="0.2">
      <c r="A29" s="211" t="s">
        <v>1508</v>
      </c>
      <c r="B29" s="216"/>
      <c r="C29" s="218" t="s">
        <v>1515</v>
      </c>
      <c r="D29" s="212">
        <v>28200462.18</v>
      </c>
      <c r="E29" s="212">
        <v>29435000</v>
      </c>
      <c r="F29" s="212">
        <v>25355000</v>
      </c>
      <c r="G29" s="212">
        <v>25355000</v>
      </c>
      <c r="H29" s="212">
        <v>25355000</v>
      </c>
      <c r="I29" s="212">
        <f t="shared" si="1"/>
        <v>0</v>
      </c>
      <c r="J29" s="212">
        <f t="shared" si="2"/>
        <v>100</v>
      </c>
      <c r="K29" s="212">
        <f>H29-D29</f>
        <v>-2845462.1799999997</v>
      </c>
      <c r="L29" s="212">
        <f t="shared" si="6"/>
        <v>89.909873952285707</v>
      </c>
    </row>
    <row r="30" spans="1:21" s="72" customFormat="1" ht="51.75" customHeight="1" x14ac:dyDescent="0.2">
      <c r="A30" s="185" t="s">
        <v>1516</v>
      </c>
      <c r="B30" s="215">
        <v>932</v>
      </c>
      <c r="C30" s="220"/>
      <c r="D30" s="213">
        <f>D32+D33+D34+D35</f>
        <v>119222543.74000001</v>
      </c>
      <c r="E30" s="213">
        <f>E32+E33+E34+E35</f>
        <v>94725441</v>
      </c>
      <c r="F30" s="213">
        <f>F32+F33+F34+F35</f>
        <v>94725429.980000004</v>
      </c>
      <c r="G30" s="213">
        <f>G32+G33+G34+G35</f>
        <v>94725429.980000004</v>
      </c>
      <c r="H30" s="213">
        <f t="shared" ref="H30" si="9">H32+H33+H34+H35</f>
        <v>90811412.569999993</v>
      </c>
      <c r="I30" s="213">
        <f>H30-G30</f>
        <v>-3914017.4100000113</v>
      </c>
      <c r="J30" s="213">
        <f t="shared" si="2"/>
        <v>95.868039436900517</v>
      </c>
      <c r="K30" s="213">
        <f>H30-D30</f>
        <v>-28411131.170000017</v>
      </c>
      <c r="L30" s="213">
        <f t="shared" si="6"/>
        <v>76.169665334469897</v>
      </c>
      <c r="M30" s="214"/>
      <c r="N30" s="214"/>
      <c r="O30" s="214"/>
      <c r="P30" s="214"/>
      <c r="Q30" s="214"/>
      <c r="R30" s="214"/>
      <c r="S30" s="214"/>
      <c r="T30" s="214"/>
      <c r="U30" s="214"/>
    </row>
    <row r="31" spans="1:21" s="72" customFormat="1" x14ac:dyDescent="0.2">
      <c r="A31" s="262" t="s">
        <v>1541</v>
      </c>
      <c r="B31" s="215"/>
      <c r="C31" s="220"/>
      <c r="D31" s="213">
        <f t="shared" ref="D31" si="10">D30/D47*100</f>
        <v>8.1993758648000217</v>
      </c>
      <c r="E31" s="213">
        <f t="shared" ref="E31:H31" si="11">E30/E47*100</f>
        <v>5.6582542226041408</v>
      </c>
      <c r="F31" s="213">
        <f t="shared" si="11"/>
        <v>5.6858049387446572</v>
      </c>
      <c r="G31" s="213">
        <f t="shared" si="11"/>
        <v>5.6858049387446572</v>
      </c>
      <c r="H31" s="213">
        <f t="shared" si="11"/>
        <v>5.6855434474674613</v>
      </c>
      <c r="I31" s="213">
        <f>H31-G31</f>
        <v>-2.6149127719587995E-4</v>
      </c>
      <c r="J31" s="213">
        <f t="shared" ref="J31" si="12">H31/G31*100</f>
        <v>99.995400980511761</v>
      </c>
      <c r="K31" s="213">
        <f>H31-D31</f>
        <v>-2.5138324173325604</v>
      </c>
      <c r="L31" s="213">
        <f t="shared" si="6"/>
        <v>69.341173538287705</v>
      </c>
      <c r="M31" s="214"/>
      <c r="N31" s="214"/>
      <c r="O31" s="214"/>
      <c r="P31" s="214"/>
      <c r="Q31" s="214"/>
      <c r="R31" s="214"/>
      <c r="S31" s="214"/>
      <c r="T31" s="214"/>
      <c r="U31" s="214"/>
    </row>
    <row r="32" spans="1:21" ht="25.5" x14ac:dyDescent="0.2">
      <c r="A32" s="211" t="s">
        <v>1539</v>
      </c>
      <c r="B32" s="216"/>
      <c r="C32" s="218" t="s">
        <v>1517</v>
      </c>
      <c r="D32" s="212">
        <v>13877350.539999999</v>
      </c>
      <c r="E32" s="212">
        <v>14464300</v>
      </c>
      <c r="F32" s="212">
        <v>14464300</v>
      </c>
      <c r="G32" s="212">
        <v>14464300</v>
      </c>
      <c r="H32" s="212">
        <v>14180282.59</v>
      </c>
      <c r="I32" s="212"/>
      <c r="J32" s="212">
        <f t="shared" si="2"/>
        <v>98.036424783777989</v>
      </c>
      <c r="K32" s="212">
        <f t="shared" ref="K32:K38" si="13">H32-D32</f>
        <v>302932.05000000075</v>
      </c>
      <c r="L32" s="212">
        <f t="shared" ref="L32:L38" si="14">H32/D32*100</f>
        <v>102.18292424859364</v>
      </c>
    </row>
    <row r="33" spans="1:21" x14ac:dyDescent="0.2">
      <c r="A33" s="211" t="s">
        <v>1518</v>
      </c>
      <c r="B33" s="216"/>
      <c r="C33" s="218" t="s">
        <v>1519</v>
      </c>
      <c r="D33" s="212">
        <v>43563810</v>
      </c>
      <c r="E33" s="212">
        <v>28442000</v>
      </c>
      <c r="F33" s="212">
        <v>28441988.98</v>
      </c>
      <c r="G33" s="212">
        <v>28441988.98</v>
      </c>
      <c r="H33" s="212">
        <v>24811988.98</v>
      </c>
      <c r="I33" s="212">
        <f t="shared" si="1"/>
        <v>-3630000</v>
      </c>
      <c r="J33" s="212">
        <f t="shared" si="2"/>
        <v>87.237179500517485</v>
      </c>
      <c r="K33" s="212">
        <f t="shared" si="13"/>
        <v>-18751821.02</v>
      </c>
      <c r="L33" s="212">
        <f t="shared" si="14"/>
        <v>56.955507289192568</v>
      </c>
    </row>
    <row r="34" spans="1:21" ht="25.5" x14ac:dyDescent="0.2">
      <c r="A34" s="211" t="s">
        <v>1499</v>
      </c>
      <c r="B34" s="216"/>
      <c r="C34" s="218" t="s">
        <v>1520</v>
      </c>
      <c r="D34" s="212">
        <v>2999993.06</v>
      </c>
      <c r="E34" s="212">
        <v>0</v>
      </c>
      <c r="F34" s="212">
        <v>0</v>
      </c>
      <c r="G34" s="212">
        <v>0</v>
      </c>
      <c r="H34" s="212">
        <v>0</v>
      </c>
      <c r="I34" s="212">
        <f t="shared" si="1"/>
        <v>0</v>
      </c>
      <c r="J34" s="212"/>
      <c r="K34" s="212">
        <f t="shared" si="13"/>
        <v>-2999993.06</v>
      </c>
      <c r="L34" s="212"/>
    </row>
    <row r="35" spans="1:21" ht="76.5" x14ac:dyDescent="0.2">
      <c r="A35" s="211" t="s">
        <v>1521</v>
      </c>
      <c r="B35" s="216"/>
      <c r="C35" s="218" t="s">
        <v>1522</v>
      </c>
      <c r="D35" s="212">
        <v>58781390.140000001</v>
      </c>
      <c r="E35" s="212">
        <v>51819141</v>
      </c>
      <c r="F35" s="212">
        <v>51819141</v>
      </c>
      <c r="G35" s="212">
        <v>51819141</v>
      </c>
      <c r="H35" s="212">
        <v>51819141</v>
      </c>
      <c r="I35" s="212">
        <f t="shared" si="1"/>
        <v>0</v>
      </c>
      <c r="J35" s="212">
        <f t="shared" si="2"/>
        <v>100</v>
      </c>
      <c r="K35" s="212">
        <f t="shared" si="13"/>
        <v>-6962249.1400000006</v>
      </c>
      <c r="L35" s="212">
        <f t="shared" si="14"/>
        <v>88.155691582968743</v>
      </c>
    </row>
    <row r="36" spans="1:21" s="72" customFormat="1" ht="38.25" x14ac:dyDescent="0.2">
      <c r="A36" s="185" t="s">
        <v>1531</v>
      </c>
      <c r="B36" s="215">
        <v>943</v>
      </c>
      <c r="C36" s="220"/>
      <c r="D36" s="213">
        <v>3289600</v>
      </c>
      <c r="E36" s="213"/>
      <c r="F36" s="213"/>
      <c r="G36" s="213"/>
      <c r="H36" s="213"/>
      <c r="I36" s="212">
        <f t="shared" si="1"/>
        <v>0</v>
      </c>
      <c r="J36" s="212"/>
      <c r="K36" s="212">
        <f t="shared" si="13"/>
        <v>-3289600</v>
      </c>
      <c r="L36" s="212"/>
      <c r="M36" s="214"/>
      <c r="N36" s="214"/>
      <c r="O36" s="214"/>
      <c r="P36" s="214"/>
      <c r="Q36" s="214"/>
      <c r="R36" s="214"/>
      <c r="S36" s="214"/>
      <c r="T36" s="214"/>
      <c r="U36" s="214"/>
    </row>
    <row r="37" spans="1:21" s="234" customFormat="1" x14ac:dyDescent="0.2">
      <c r="A37" s="235" t="s">
        <v>1541</v>
      </c>
      <c r="B37" s="216"/>
      <c r="C37" s="218"/>
      <c r="D37" s="212"/>
      <c r="E37" s="212">
        <f>E36/E47*100</f>
        <v>0</v>
      </c>
      <c r="F37" s="212">
        <f t="shared" ref="F37:H37" si="15">F36/F47*100</f>
        <v>0</v>
      </c>
      <c r="G37" s="212">
        <f t="shared" si="15"/>
        <v>0</v>
      </c>
      <c r="H37" s="212">
        <f t="shared" si="15"/>
        <v>0</v>
      </c>
      <c r="I37" s="212"/>
      <c r="J37" s="212"/>
      <c r="K37" s="212">
        <f t="shared" si="13"/>
        <v>0</v>
      </c>
      <c r="L37" s="212"/>
      <c r="M37" s="233"/>
      <c r="N37" s="233"/>
      <c r="O37" s="233"/>
      <c r="P37" s="233"/>
      <c r="Q37" s="233"/>
      <c r="R37" s="233"/>
      <c r="S37" s="233"/>
      <c r="T37" s="233"/>
      <c r="U37" s="233"/>
    </row>
    <row r="38" spans="1:21" s="72" customFormat="1" ht="63" customHeight="1" x14ac:dyDescent="0.2">
      <c r="A38" s="185" t="s">
        <v>1523</v>
      </c>
      <c r="B38" s="215">
        <v>955</v>
      </c>
      <c r="C38" s="220" t="s">
        <v>1524</v>
      </c>
      <c r="D38" s="213"/>
      <c r="E38" s="213"/>
      <c r="F38" s="213"/>
      <c r="G38" s="213"/>
      <c r="H38" s="213"/>
      <c r="I38" s="212">
        <f t="shared" si="1"/>
        <v>0</v>
      </c>
      <c r="J38" s="212"/>
      <c r="K38" s="212">
        <f t="shared" si="13"/>
        <v>0</v>
      </c>
      <c r="L38" s="212" t="e">
        <f t="shared" si="14"/>
        <v>#DIV/0!</v>
      </c>
      <c r="M38" s="214"/>
      <c r="N38" s="214"/>
      <c r="O38" s="214"/>
      <c r="P38" s="214"/>
      <c r="Q38" s="214"/>
      <c r="R38" s="214"/>
      <c r="S38" s="214"/>
      <c r="T38" s="214"/>
      <c r="U38" s="214"/>
    </row>
    <row r="39" spans="1:21" s="234" customFormat="1" x14ac:dyDescent="0.2">
      <c r="A39" s="235" t="s">
        <v>1541</v>
      </c>
      <c r="B39" s="216"/>
      <c r="C39" s="218"/>
      <c r="D39" s="212">
        <f t="shared" ref="D39" si="16">D38/D47*100</f>
        <v>0</v>
      </c>
      <c r="E39" s="212">
        <f t="shared" ref="E39:H39" si="17">E38/E47*100</f>
        <v>0</v>
      </c>
      <c r="F39" s="212"/>
      <c r="G39" s="212">
        <f t="shared" si="17"/>
        <v>0</v>
      </c>
      <c r="H39" s="212">
        <f t="shared" si="17"/>
        <v>0</v>
      </c>
      <c r="I39" s="212"/>
      <c r="J39" s="212"/>
      <c r="K39" s="212"/>
      <c r="L39" s="212"/>
      <c r="M39" s="233"/>
      <c r="N39" s="233"/>
      <c r="O39" s="233"/>
      <c r="P39" s="233"/>
      <c r="Q39" s="233"/>
      <c r="R39" s="233"/>
      <c r="S39" s="233"/>
      <c r="T39" s="233"/>
      <c r="U39" s="233"/>
    </row>
    <row r="40" spans="1:21" s="72" customFormat="1" ht="73.5" customHeight="1" x14ac:dyDescent="0.2">
      <c r="A40" s="219" t="s">
        <v>1525</v>
      </c>
      <c r="B40" s="215">
        <v>956</v>
      </c>
      <c r="C40" s="220"/>
      <c r="D40" s="213">
        <f>D43+D44+D45+D46+D42</f>
        <v>108189082.62</v>
      </c>
      <c r="E40" s="213">
        <f>E43+E44+E45+E46+E42</f>
        <v>114697585</v>
      </c>
      <c r="F40" s="213">
        <f t="shared" ref="F40:H40" si="18">F43+F44+F45+F46+F42</f>
        <v>114697585</v>
      </c>
      <c r="G40" s="213">
        <f t="shared" si="18"/>
        <v>114697585</v>
      </c>
      <c r="H40" s="213">
        <f t="shared" si="18"/>
        <v>110901856.36</v>
      </c>
      <c r="I40" s="212">
        <f t="shared" si="1"/>
        <v>-3795728.6400000006</v>
      </c>
      <c r="J40" s="212">
        <f t="shared" si="2"/>
        <v>96.69066385312297</v>
      </c>
      <c r="K40" s="212">
        <f>H40-D40</f>
        <v>2712773.7399999946</v>
      </c>
      <c r="L40" s="212">
        <f>H40/D40*100</f>
        <v>102.50743760304195</v>
      </c>
      <c r="M40" s="214"/>
      <c r="N40" s="214"/>
      <c r="O40" s="214"/>
      <c r="P40" s="214"/>
      <c r="Q40" s="214"/>
      <c r="R40" s="214"/>
      <c r="S40" s="214"/>
      <c r="T40" s="214"/>
      <c r="U40" s="214"/>
    </row>
    <row r="41" spans="1:21" s="234" customFormat="1" x14ac:dyDescent="0.2">
      <c r="A41" s="235" t="s">
        <v>1541</v>
      </c>
      <c r="B41" s="216"/>
      <c r="C41" s="218"/>
      <c r="D41" s="212">
        <f t="shared" ref="D41" si="19">D40/D47*100</f>
        <v>7.4405638819771358</v>
      </c>
      <c r="E41" s="212">
        <f t="shared" ref="E41:H41" si="20">E40/E47*100</f>
        <v>6.8512544021700288</v>
      </c>
      <c r="F41" s="212"/>
      <c r="G41" s="212">
        <f t="shared" si="20"/>
        <v>6.8846147797141422</v>
      </c>
      <c r="H41" s="212">
        <f t="shared" si="20"/>
        <v>6.9433709364837783</v>
      </c>
      <c r="I41" s="212"/>
      <c r="J41" s="212"/>
      <c r="K41" s="212"/>
      <c r="L41" s="212"/>
      <c r="M41" s="233"/>
      <c r="N41" s="233"/>
      <c r="O41" s="233"/>
      <c r="P41" s="233"/>
      <c r="Q41" s="233"/>
      <c r="R41" s="233"/>
      <c r="S41" s="233"/>
      <c r="T41" s="233"/>
      <c r="U41" s="233"/>
    </row>
    <row r="42" spans="1:21" s="234" customFormat="1" ht="51" x14ac:dyDescent="0.2">
      <c r="A42" s="211" t="s">
        <v>1497</v>
      </c>
      <c r="B42" s="216"/>
      <c r="C42" s="218" t="s">
        <v>1550</v>
      </c>
      <c r="D42" s="212">
        <v>1143470</v>
      </c>
      <c r="E42" s="212">
        <v>0</v>
      </c>
      <c r="F42" s="212"/>
      <c r="G42" s="212"/>
      <c r="H42" s="212"/>
      <c r="I42" s="212"/>
      <c r="J42" s="212"/>
      <c r="K42" s="212"/>
      <c r="L42" s="212"/>
      <c r="M42" s="233"/>
      <c r="N42" s="233"/>
      <c r="O42" s="233"/>
      <c r="P42" s="233"/>
      <c r="Q42" s="233"/>
      <c r="R42" s="233"/>
      <c r="S42" s="233"/>
      <c r="T42" s="233"/>
      <c r="U42" s="233"/>
    </row>
    <row r="43" spans="1:21" x14ac:dyDescent="0.2">
      <c r="A43" s="211" t="s">
        <v>1513</v>
      </c>
      <c r="B43" s="216"/>
      <c r="C43" s="218" t="s">
        <v>1526</v>
      </c>
      <c r="D43" s="212">
        <v>8434808.3000000007</v>
      </c>
      <c r="E43" s="212">
        <v>10131290.6</v>
      </c>
      <c r="F43" s="212">
        <v>10131290.6</v>
      </c>
      <c r="G43" s="212">
        <v>10131290.6</v>
      </c>
      <c r="H43" s="212">
        <v>8957230.1500000004</v>
      </c>
      <c r="I43" s="212"/>
      <c r="J43" s="212">
        <f t="shared" si="2"/>
        <v>88.411541072565825</v>
      </c>
      <c r="K43" s="212">
        <f>H43-D43</f>
        <v>522421.84999999963</v>
      </c>
      <c r="L43" s="212">
        <f>H43/D43*100</f>
        <v>106.19364224317937</v>
      </c>
    </row>
    <row r="44" spans="1:21" ht="25.5" x14ac:dyDescent="0.2">
      <c r="A44" s="211" t="s">
        <v>1527</v>
      </c>
      <c r="B44" s="216"/>
      <c r="C44" s="218" t="s">
        <v>1528</v>
      </c>
      <c r="D44" s="212">
        <v>96421761.390000001</v>
      </c>
      <c r="E44" s="212">
        <v>98984449.400000006</v>
      </c>
      <c r="F44" s="212">
        <v>98984449.400000006</v>
      </c>
      <c r="G44" s="212">
        <v>98984449.400000006</v>
      </c>
      <c r="H44" s="212">
        <v>97382804.209999993</v>
      </c>
      <c r="I44" s="212">
        <f t="shared" si="1"/>
        <v>-1601645.1900000125</v>
      </c>
      <c r="J44" s="212">
        <f t="shared" si="2"/>
        <v>98.3819224133604</v>
      </c>
      <c r="K44" s="212">
        <f>H44-D44</f>
        <v>961042.81999999285</v>
      </c>
      <c r="L44" s="212">
        <f>H44/D44*100</f>
        <v>100.99670738860789</v>
      </c>
    </row>
    <row r="45" spans="1:21" x14ac:dyDescent="0.2">
      <c r="A45" s="211" t="s">
        <v>1508</v>
      </c>
      <c r="B45" s="216"/>
      <c r="C45" s="218" t="s">
        <v>1529</v>
      </c>
      <c r="D45" s="212">
        <v>1828881</v>
      </c>
      <c r="E45" s="212">
        <v>5281845</v>
      </c>
      <c r="F45" s="212">
        <v>5281845</v>
      </c>
      <c r="G45" s="212">
        <v>5281845</v>
      </c>
      <c r="H45" s="212">
        <v>4261822</v>
      </c>
      <c r="I45" s="212">
        <f t="shared" si="1"/>
        <v>-1020023</v>
      </c>
      <c r="J45" s="212">
        <f t="shared" si="2"/>
        <v>80.688130757339522</v>
      </c>
      <c r="K45" s="212">
        <f>H45-D45</f>
        <v>2432941</v>
      </c>
      <c r="L45" s="212">
        <f>H45/D45*100</f>
        <v>233.02893955374898</v>
      </c>
    </row>
    <row r="46" spans="1:21" ht="25.5" x14ac:dyDescent="0.2">
      <c r="A46" s="211" t="s">
        <v>1532</v>
      </c>
      <c r="B46" s="216"/>
      <c r="C46" s="218" t="s">
        <v>1533</v>
      </c>
      <c r="D46" s="212">
        <v>360161.93</v>
      </c>
      <c r="E46" s="212">
        <v>300000</v>
      </c>
      <c r="F46" s="212">
        <v>300000</v>
      </c>
      <c r="G46" s="212">
        <v>300000</v>
      </c>
      <c r="H46" s="212">
        <v>300000</v>
      </c>
      <c r="I46" s="212">
        <f t="shared" si="1"/>
        <v>0</v>
      </c>
      <c r="J46" s="212">
        <f t="shared" si="2"/>
        <v>100</v>
      </c>
      <c r="K46" s="212">
        <f>H46-D46</f>
        <v>-60161.929999999993</v>
      </c>
      <c r="L46" s="212">
        <f>H46/D46*100</f>
        <v>83.295866389876366</v>
      </c>
    </row>
    <row r="47" spans="1:21" s="72" customFormat="1" ht="31.5" x14ac:dyDescent="0.25">
      <c r="A47" s="221" t="s">
        <v>1530</v>
      </c>
      <c r="B47" s="215"/>
      <c r="C47" s="220"/>
      <c r="D47" s="213">
        <f>D12+D25+D30+D38+D40+D36</f>
        <v>1454044133.4299998</v>
      </c>
      <c r="E47" s="213">
        <f>E12+E25+E30+E38+E40+E36</f>
        <v>1674110728.74</v>
      </c>
      <c r="F47" s="213">
        <f>F12+F25+F30+F38+F40+F36</f>
        <v>1665998587.72</v>
      </c>
      <c r="G47" s="213">
        <f>G12+G25+G30+G38+G40+G36</f>
        <v>1665998587.72</v>
      </c>
      <c r="H47" s="213">
        <f>H12+H25+H30+H38+H40+H36</f>
        <v>1597233640.1799998</v>
      </c>
      <c r="I47" s="213">
        <f t="shared" si="1"/>
        <v>-68764947.5400002</v>
      </c>
      <c r="J47" s="213">
        <f t="shared" si="2"/>
        <v>95.872448629496844</v>
      </c>
      <c r="K47" s="213">
        <f>H47-D47</f>
        <v>143189506.75</v>
      </c>
      <c r="L47" s="213">
        <f>H47/D47*100</f>
        <v>109.847672670858</v>
      </c>
      <c r="M47" s="214"/>
      <c r="N47" s="214"/>
      <c r="O47" s="214"/>
      <c r="P47" s="214"/>
      <c r="Q47" s="214"/>
      <c r="R47" s="214"/>
      <c r="S47" s="214"/>
      <c r="T47" s="214"/>
      <c r="U47" s="214"/>
    </row>
    <row r="48" spans="1:21" s="72" customFormat="1" ht="15.75" x14ac:dyDescent="0.25">
      <c r="A48" s="264"/>
      <c r="B48" s="265"/>
      <c r="C48" s="266"/>
      <c r="D48" s="267"/>
      <c r="E48" s="267"/>
      <c r="F48" s="267"/>
      <c r="G48" s="267"/>
      <c r="H48" s="267"/>
      <c r="I48" s="267"/>
      <c r="J48" s="267"/>
      <c r="K48" s="267"/>
      <c r="L48" s="267"/>
      <c r="M48" s="214"/>
      <c r="N48" s="214"/>
      <c r="O48" s="214"/>
      <c r="P48" s="214"/>
      <c r="Q48" s="214"/>
      <c r="R48" s="214"/>
      <c r="S48" s="214"/>
      <c r="T48" s="214"/>
      <c r="U48" s="214"/>
    </row>
    <row r="50" spans="1:25" ht="15.75" x14ac:dyDescent="0.25">
      <c r="A50" s="232" t="s">
        <v>1488</v>
      </c>
      <c r="B50" s="232"/>
      <c r="C50" s="232"/>
      <c r="D50" s="232"/>
      <c r="E50" s="207"/>
      <c r="F50" s="207"/>
      <c r="G50" s="207"/>
      <c r="H50" s="207"/>
      <c r="I50" s="207"/>
      <c r="J50" s="207"/>
      <c r="K50" s="207"/>
    </row>
    <row r="51" spans="1:25" ht="15.75" x14ac:dyDescent="0.25">
      <c r="A51" s="232" t="s">
        <v>1489</v>
      </c>
      <c r="B51" s="232"/>
      <c r="C51" s="232"/>
      <c r="D51" s="232"/>
      <c r="E51" s="207"/>
      <c r="F51" s="207"/>
      <c r="G51" s="207"/>
      <c r="H51" s="207"/>
      <c r="I51" s="207"/>
      <c r="J51" s="207"/>
      <c r="K51" s="207" t="s">
        <v>1534</v>
      </c>
    </row>
    <row r="52" spans="1:25" ht="15.75" x14ac:dyDescent="0.25">
      <c r="A52" s="253"/>
      <c r="B52" s="253"/>
      <c r="C52" s="253"/>
      <c r="D52" s="253"/>
      <c r="E52" s="207"/>
      <c r="F52" s="207"/>
      <c r="G52" s="207"/>
      <c r="H52" s="207"/>
      <c r="I52" s="207"/>
      <c r="J52" s="207"/>
      <c r="K52" s="207"/>
    </row>
    <row r="53" spans="1:25" ht="15.75" x14ac:dyDescent="0.25">
      <c r="A53" s="232" t="s">
        <v>1491</v>
      </c>
      <c r="B53" s="232"/>
      <c r="C53" s="232"/>
      <c r="D53" s="232"/>
      <c r="E53" s="207"/>
      <c r="F53" s="207"/>
      <c r="G53" s="207"/>
      <c r="H53" s="207"/>
      <c r="I53" s="207"/>
      <c r="J53" s="207"/>
      <c r="K53" s="207"/>
    </row>
    <row r="54" spans="1:25" s="14" customFormat="1" ht="15.75" x14ac:dyDescent="0.25">
      <c r="A54" s="232" t="s">
        <v>1489</v>
      </c>
      <c r="B54" s="232"/>
      <c r="C54" s="232"/>
      <c r="D54" s="232"/>
      <c r="E54" s="207"/>
      <c r="F54" s="207"/>
      <c r="G54" s="207"/>
      <c r="H54" s="207"/>
      <c r="I54" s="207"/>
      <c r="J54" s="207"/>
      <c r="K54" s="207" t="s">
        <v>1535</v>
      </c>
      <c r="V54" s="4"/>
      <c r="W54" s="4"/>
      <c r="X54" s="4"/>
      <c r="Y54" s="4"/>
    </row>
    <row r="55" spans="1:25" s="14" customFormat="1" x14ac:dyDescent="0.2">
      <c r="A55" s="67"/>
      <c r="B55" s="67"/>
      <c r="C55" s="67"/>
      <c r="D55" s="67"/>
      <c r="E55" s="68"/>
      <c r="F55" s="68"/>
      <c r="G55" s="68"/>
      <c r="H55" s="68"/>
      <c r="I55" s="68"/>
      <c r="J55" s="68"/>
      <c r="K55" s="68"/>
      <c r="V55" s="4"/>
      <c r="W55" s="4"/>
      <c r="X55" s="4"/>
      <c r="Y55" s="4"/>
    </row>
  </sheetData>
  <mergeCells count="15">
    <mergeCell ref="D5:D10"/>
    <mergeCell ref="E2:H2"/>
    <mergeCell ref="K1:L1"/>
    <mergeCell ref="G7:G10"/>
    <mergeCell ref="H7:H10"/>
    <mergeCell ref="I7:J9"/>
    <mergeCell ref="K7:L9"/>
    <mergeCell ref="A3:L3"/>
    <mergeCell ref="A5:A10"/>
    <mergeCell ref="B5:B10"/>
    <mergeCell ref="C5:C10"/>
    <mergeCell ref="E5:E10"/>
    <mergeCell ref="G5:H6"/>
    <mergeCell ref="I5:L6"/>
    <mergeCell ref="F5:F10"/>
  </mergeCells>
  <printOptions gridLinesSet="0"/>
  <pageMargins left="0.39370078740157483" right="0.19685039370078741" top="0.59055118110236227" bottom="0.19685039370078741" header="0" footer="0"/>
  <pageSetup paperSize="8" scale="80" fitToHeight="0" pageOrder="overThenDown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3:M42"/>
  <sheetViews>
    <sheetView showGridLines="0" showZeros="0" zoomScaleNormal="100" zoomScaleSheetLayoutView="70" workbookViewId="0">
      <selection activeCell="D19" sqref="D19"/>
    </sheetView>
  </sheetViews>
  <sheetFormatPr defaultRowHeight="12.75" x14ac:dyDescent="0.2"/>
  <cols>
    <col min="1" max="1" width="14.140625" style="14" customWidth="1"/>
    <col min="2" max="3" width="11.7109375" style="14" customWidth="1"/>
    <col min="4" max="4" width="10.28515625" style="14" customWidth="1"/>
    <col min="5" max="5" width="14" style="14" customWidth="1"/>
    <col min="6" max="6" width="12" style="14" customWidth="1"/>
    <col min="7" max="7" width="13.28515625" style="14" customWidth="1"/>
    <col min="8" max="8" width="10.28515625" style="14" customWidth="1"/>
    <col min="9" max="9" width="12.42578125" style="14" customWidth="1"/>
    <col min="10" max="16384" width="9.140625" style="4"/>
  </cols>
  <sheetData>
    <row r="3" spans="1:13" s="29" customFormat="1" x14ac:dyDescent="0.2">
      <c r="A3" s="31"/>
      <c r="B3" s="31"/>
      <c r="C3" s="31"/>
      <c r="D3" s="31"/>
      <c r="E3" s="31"/>
      <c r="F3" s="31"/>
      <c r="G3" s="31"/>
      <c r="H3" s="31"/>
      <c r="I3" s="31"/>
      <c r="J3" s="30"/>
      <c r="K3" s="30"/>
      <c r="L3" s="30"/>
      <c r="M3" s="30"/>
    </row>
    <row r="8" spans="1:13" ht="12.75" customHeight="1" x14ac:dyDescent="0.2"/>
    <row r="9" spans="1:13" ht="48" customHeight="1" x14ac:dyDescent="0.2"/>
    <row r="10" spans="1:13" ht="12.75" customHeight="1" x14ac:dyDescent="0.2"/>
    <row r="11" spans="1:13" ht="12.75" customHeight="1" x14ac:dyDescent="0.2"/>
    <row r="12" spans="1:13" ht="12.75" customHeight="1" x14ac:dyDescent="0.2"/>
    <row r="13" spans="1:13" ht="51" customHeight="1" x14ac:dyDescent="0.2"/>
    <row r="15" spans="1:13" s="72" customFormat="1" x14ac:dyDescent="0.2">
      <c r="A15" s="214"/>
      <c r="B15" s="214"/>
      <c r="C15" s="214"/>
      <c r="D15" s="214"/>
      <c r="E15" s="214"/>
      <c r="F15" s="214"/>
      <c r="G15" s="214"/>
      <c r="H15" s="214"/>
      <c r="I15" s="214"/>
    </row>
    <row r="18" spans="1:9" ht="24.75" customHeight="1" x14ac:dyDescent="0.2"/>
    <row r="19" spans="1:9" ht="40.5" customHeight="1" x14ac:dyDescent="0.2"/>
    <row r="23" spans="1:9" ht="21" customHeight="1" x14ac:dyDescent="0.2"/>
    <row r="25" spans="1:9" s="72" customFormat="1" ht="78.75" customHeight="1" x14ac:dyDescent="0.2">
      <c r="A25" s="214"/>
      <c r="B25" s="214"/>
      <c r="C25" s="214"/>
      <c r="D25" s="214"/>
      <c r="E25" s="214"/>
      <c r="F25" s="214"/>
      <c r="G25" s="214"/>
      <c r="H25" s="214"/>
      <c r="I25" s="214"/>
    </row>
    <row r="29" spans="1:9" s="72" customFormat="1" x14ac:dyDescent="0.2">
      <c r="A29" s="214"/>
      <c r="B29" s="214"/>
      <c r="C29" s="214"/>
      <c r="D29" s="214"/>
      <c r="E29" s="214"/>
      <c r="F29" s="214"/>
      <c r="G29" s="214"/>
      <c r="H29" s="214"/>
      <c r="I29" s="214"/>
    </row>
    <row r="30" spans="1:9" s="72" customFormat="1" x14ac:dyDescent="0.2">
      <c r="A30" s="214"/>
      <c r="B30" s="214"/>
      <c r="C30" s="214"/>
      <c r="D30" s="214"/>
      <c r="E30" s="214"/>
      <c r="F30" s="214"/>
      <c r="G30" s="214"/>
      <c r="H30" s="214"/>
      <c r="I30" s="214"/>
    </row>
    <row r="35" spans="1:9" s="72" customFormat="1" x14ac:dyDescent="0.2">
      <c r="A35" s="214"/>
      <c r="B35" s="214"/>
      <c r="C35" s="214"/>
      <c r="D35" s="214"/>
      <c r="E35" s="214"/>
      <c r="F35" s="214"/>
      <c r="G35" s="214"/>
      <c r="H35" s="214"/>
      <c r="I35" s="214"/>
    </row>
    <row r="36" spans="1:9" s="72" customFormat="1" x14ac:dyDescent="0.2">
      <c r="A36" s="214"/>
      <c r="B36" s="214"/>
      <c r="C36" s="214"/>
      <c r="D36" s="214"/>
      <c r="E36" s="214"/>
      <c r="F36" s="214"/>
      <c r="G36" s="214"/>
      <c r="H36" s="214"/>
      <c r="I36" s="214"/>
    </row>
    <row r="37" spans="1:9" s="72" customFormat="1" x14ac:dyDescent="0.2">
      <c r="A37" s="214"/>
      <c r="B37" s="214"/>
      <c r="C37" s="214"/>
      <c r="D37" s="214"/>
      <c r="E37" s="214"/>
      <c r="F37" s="214"/>
      <c r="G37" s="214"/>
      <c r="H37" s="214"/>
      <c r="I37" s="214"/>
    </row>
    <row r="42" spans="1:9" s="72" customFormat="1" x14ac:dyDescent="0.2">
      <c r="A42" s="214"/>
      <c r="B42" s="214"/>
      <c r="C42" s="214"/>
      <c r="D42" s="214"/>
      <c r="E42" s="214"/>
      <c r="F42" s="214"/>
      <c r="G42" s="214"/>
      <c r="H42" s="214"/>
      <c r="I42" s="214"/>
    </row>
  </sheetData>
  <customSheetViews>
    <customSheetView guid="{CD788CB9-216B-4BA5-8530-07BBB50C4BE2}" showPageBreaks="1" showGridLines="0" zeroValues="0">
      <pageMargins left="0.78740157480314965" right="0.59055118110236227" top="0.78740157480314965" bottom="0.59055118110236227" header="0" footer="0"/>
      <pageSetup paperSize="8" scale="67" fitToHeight="0" pageOrder="overThenDown" orientation="landscape" verticalDpi="300" r:id="rId1"/>
      <headerFooter alignWithMargins="0"/>
    </customSheetView>
  </customSheetViews>
  <printOptions gridLinesSet="0"/>
  <pageMargins left="0.39370078740157483" right="0.19685039370078741" top="0.59055118110236227" bottom="0.19685039370078741" header="0" footer="0"/>
  <pageSetup paperSize="8" scale="80" fitToHeight="0" pageOrder="overThenDown" orientation="landscape" verticalDpi="300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Q1259"/>
  <sheetViews>
    <sheetView showGridLines="0" showZeros="0" showWhiteSpace="0" view="pageLayout" topLeftCell="A7" zoomScaleNormal="106" zoomScaleSheetLayoutView="70" workbookViewId="0">
      <selection activeCell="F15" sqref="F15"/>
    </sheetView>
  </sheetViews>
  <sheetFormatPr defaultRowHeight="12.75" x14ac:dyDescent="0.2"/>
  <cols>
    <col min="1" max="1" width="20.42578125" style="13" customWidth="1"/>
    <col min="2" max="2" width="20.140625" style="13" customWidth="1"/>
    <col min="3" max="3" width="0.140625" style="14" customWidth="1"/>
    <col min="4" max="4" width="13.5703125" style="14" customWidth="1"/>
    <col min="5" max="5" width="13" style="14" customWidth="1"/>
    <col min="6" max="6" width="13.140625" style="14" customWidth="1"/>
    <col min="7" max="7" width="12" style="14" customWidth="1"/>
    <col min="8" max="8" width="6.85546875" style="14" customWidth="1"/>
    <col min="9" max="10" width="13.42578125" style="14" customWidth="1"/>
    <col min="11" max="11" width="12.42578125" style="14" customWidth="1"/>
    <col min="12" max="12" width="8" style="14" customWidth="1"/>
    <col min="13" max="13" width="12.42578125" style="14" customWidth="1"/>
    <col min="14" max="14" width="8.5703125" style="14" customWidth="1"/>
    <col min="15" max="15" width="11.140625" style="4" customWidth="1"/>
    <col min="16" max="16384" width="9.140625" style="4"/>
  </cols>
  <sheetData>
    <row r="1" spans="1:14" ht="25.5" customHeight="1" x14ac:dyDescent="0.25">
      <c r="A1" s="9"/>
      <c r="B1" s="15"/>
      <c r="C1" s="7"/>
      <c r="D1" s="7"/>
      <c r="E1" s="7"/>
      <c r="F1" s="7"/>
      <c r="G1" s="85"/>
      <c r="H1" s="7"/>
      <c r="I1" s="7"/>
      <c r="J1" s="7"/>
      <c r="K1" s="301" t="s">
        <v>1486</v>
      </c>
      <c r="L1" s="301"/>
      <c r="M1" s="7"/>
      <c r="N1" s="7"/>
    </row>
    <row r="2" spans="1:14" ht="20.25" customHeight="1" x14ac:dyDescent="0.2">
      <c r="A2" s="9"/>
      <c r="B2" s="15"/>
      <c r="C2" s="7"/>
      <c r="D2" s="7"/>
      <c r="E2" s="7"/>
      <c r="F2" s="7"/>
      <c r="G2" s="85"/>
      <c r="H2" s="7"/>
      <c r="I2" s="7"/>
      <c r="J2" s="7"/>
      <c r="K2" s="7"/>
      <c r="L2" s="7"/>
      <c r="M2" s="7"/>
      <c r="N2" s="7"/>
    </row>
    <row r="3" spans="1:14" customFormat="1" ht="15.75" x14ac:dyDescent="0.25">
      <c r="A3" s="2" t="s">
        <v>1</v>
      </c>
      <c r="B3" s="82" t="s">
        <v>1487</v>
      </c>
      <c r="C3" s="82"/>
      <c r="D3" s="82"/>
      <c r="E3" s="82"/>
      <c r="F3" s="82"/>
      <c r="G3" s="85"/>
      <c r="H3" s="180"/>
      <c r="I3" s="180"/>
      <c r="J3" s="84"/>
      <c r="K3" s="83"/>
      <c r="L3" s="83"/>
      <c r="M3" s="34"/>
      <c r="N3" s="34"/>
    </row>
    <row r="4" spans="1:14" customFormat="1" x14ac:dyDescent="0.2">
      <c r="A4" s="1"/>
      <c r="B4" s="181"/>
      <c r="C4" s="182"/>
      <c r="D4" s="183"/>
      <c r="E4" s="184"/>
      <c r="F4" s="184"/>
      <c r="G4" s="184"/>
      <c r="H4" s="184"/>
      <c r="I4" s="184"/>
      <c r="M4" s="42" t="s">
        <v>1482</v>
      </c>
    </row>
    <row r="5" spans="1:14" ht="75" customHeight="1" thickBot="1" x14ac:dyDescent="0.25">
      <c r="A5" s="275" t="s">
        <v>4</v>
      </c>
      <c r="B5" s="275" t="s">
        <v>1095</v>
      </c>
      <c r="C5" s="176"/>
      <c r="D5" s="275" t="s">
        <v>1102</v>
      </c>
      <c r="E5" s="297" t="s">
        <v>1537</v>
      </c>
      <c r="F5" s="298"/>
      <c r="G5" s="280" t="s">
        <v>1538</v>
      </c>
      <c r="H5" s="281"/>
      <c r="I5" s="278" t="s">
        <v>1106</v>
      </c>
      <c r="J5" s="279"/>
      <c r="K5" s="280" t="s">
        <v>1107</v>
      </c>
      <c r="L5" s="282"/>
      <c r="M5" s="282"/>
      <c r="N5" s="281"/>
    </row>
    <row r="6" spans="1:14" ht="12.75" customHeight="1" x14ac:dyDescent="0.2">
      <c r="A6" s="276"/>
      <c r="B6" s="276"/>
      <c r="C6" s="177"/>
      <c r="D6" s="276"/>
      <c r="E6" s="299" t="s">
        <v>1104</v>
      </c>
      <c r="F6" s="300" t="s">
        <v>1103</v>
      </c>
      <c r="G6" s="275" t="s">
        <v>1096</v>
      </c>
      <c r="H6" s="178"/>
      <c r="I6" s="300" t="s">
        <v>3</v>
      </c>
      <c r="J6" s="275" t="s">
        <v>0</v>
      </c>
      <c r="K6" s="278" t="s">
        <v>1108</v>
      </c>
      <c r="L6" s="279"/>
      <c r="M6" s="278" t="s">
        <v>1110</v>
      </c>
      <c r="N6" s="279"/>
    </row>
    <row r="7" spans="1:14" ht="12.75" customHeight="1" x14ac:dyDescent="0.2">
      <c r="A7" s="276"/>
      <c r="B7" s="276"/>
      <c r="C7" s="177"/>
      <c r="D7" s="276"/>
      <c r="E7" s="284"/>
      <c r="F7" s="276"/>
      <c r="G7" s="276"/>
      <c r="H7" s="276" t="s">
        <v>1097</v>
      </c>
      <c r="I7" s="276"/>
      <c r="J7" s="276"/>
      <c r="K7" s="286"/>
      <c r="L7" s="287"/>
      <c r="M7" s="286"/>
      <c r="N7" s="287"/>
    </row>
    <row r="8" spans="1:14" ht="31.5" customHeight="1" x14ac:dyDescent="0.2">
      <c r="A8" s="276"/>
      <c r="B8" s="276"/>
      <c r="C8" s="177"/>
      <c r="D8" s="276"/>
      <c r="E8" s="284"/>
      <c r="F8" s="276"/>
      <c r="G8" s="276"/>
      <c r="H8" s="276"/>
      <c r="I8" s="276"/>
      <c r="J8" s="276"/>
      <c r="K8" s="288"/>
      <c r="L8" s="289"/>
      <c r="M8" s="288"/>
      <c r="N8" s="289"/>
    </row>
    <row r="9" spans="1:14" ht="31.5" customHeight="1" x14ac:dyDescent="0.2">
      <c r="A9" s="277"/>
      <c r="B9" s="277"/>
      <c r="C9" s="177"/>
      <c r="D9" s="277"/>
      <c r="E9" s="285"/>
      <c r="F9" s="277"/>
      <c r="G9" s="277"/>
      <c r="H9" s="277"/>
      <c r="I9" s="277"/>
      <c r="J9" s="277"/>
      <c r="K9" s="179" t="s">
        <v>1109</v>
      </c>
      <c r="L9" s="179" t="s">
        <v>1097</v>
      </c>
      <c r="M9" s="179" t="s">
        <v>1109</v>
      </c>
      <c r="N9" s="179" t="s">
        <v>1097</v>
      </c>
    </row>
    <row r="10" spans="1:14" s="70" customFormat="1" ht="24" x14ac:dyDescent="0.2">
      <c r="A10" s="150">
        <v>1</v>
      </c>
      <c r="B10" s="150">
        <v>2</v>
      </c>
      <c r="C10" s="150"/>
      <c r="D10" s="150">
        <v>3</v>
      </c>
      <c r="E10" s="150">
        <v>4</v>
      </c>
      <c r="F10" s="150">
        <v>5</v>
      </c>
      <c r="G10" s="150" t="s">
        <v>1105</v>
      </c>
      <c r="H10" s="152" t="s">
        <v>1485</v>
      </c>
      <c r="I10" s="151">
        <v>8</v>
      </c>
      <c r="J10" s="152">
        <v>9</v>
      </c>
      <c r="K10" s="152" t="s">
        <v>1111</v>
      </c>
      <c r="L10" s="152" t="s">
        <v>1484</v>
      </c>
      <c r="M10" s="150" t="s">
        <v>1112</v>
      </c>
      <c r="N10" s="152" t="s">
        <v>1483</v>
      </c>
    </row>
    <row r="11" spans="1:14" s="72" customFormat="1" ht="51.75" customHeight="1" x14ac:dyDescent="0.2">
      <c r="A11" s="185" t="s">
        <v>2</v>
      </c>
      <c r="B11" s="153"/>
      <c r="C11" s="35" t="s">
        <v>5</v>
      </c>
      <c r="D11" s="157">
        <f>D13+D286+D329+D407+D479+D491+D835+D929+D1129+D1204+D1223+D1230</f>
        <v>1104115957.0899999</v>
      </c>
      <c r="E11" s="157">
        <f>E13+E286+E329+E407+E479+E491+E835+E929+E1129+E1204+E1223+E1230</f>
        <v>1385993095.4299998</v>
      </c>
      <c r="F11" s="157">
        <f>F13+F286+F329+F407+F479+F491+F835+F929+F1129+F1204+F1223+F1230</f>
        <v>1406138075.4299998</v>
      </c>
      <c r="G11" s="158">
        <f>F11-E11</f>
        <v>20144980</v>
      </c>
      <c r="H11" s="158">
        <f>F11/E11*100</f>
        <v>101.45346900113886</v>
      </c>
      <c r="I11" s="157">
        <f>I13+I286+I329+I407+I479+I491+I835+I929+I1129+I1204+I1223+I1230</f>
        <v>1406138075.4299998</v>
      </c>
      <c r="J11" s="157">
        <f>J13+J286+J329+J407+J479+J491+J835+J929+J1129+J1204+J1223+J1230</f>
        <v>1396134658.3100002</v>
      </c>
      <c r="K11" s="159">
        <f>J11-I11</f>
        <v>-10003417.119999647</v>
      </c>
      <c r="L11" s="159">
        <f>J11/I11*100</f>
        <v>99.288589271936146</v>
      </c>
      <c r="M11" s="159">
        <f>J11-D11</f>
        <v>292018701.22000027</v>
      </c>
      <c r="N11" s="155">
        <f>J11/D11*100</f>
        <v>126.44819136475871</v>
      </c>
    </row>
    <row r="12" spans="1:14" s="73" customFormat="1" ht="15" customHeight="1" x14ac:dyDescent="0.2">
      <c r="A12" s="186"/>
      <c r="B12" s="187"/>
      <c r="C12" s="188"/>
      <c r="D12" s="155"/>
      <c r="E12" s="189"/>
      <c r="F12" s="189"/>
      <c r="G12" s="158"/>
      <c r="H12" s="158"/>
      <c r="I12" s="189"/>
      <c r="J12" s="159"/>
      <c r="K12" s="159"/>
      <c r="L12" s="159"/>
      <c r="M12" s="159"/>
      <c r="N12" s="155"/>
    </row>
    <row r="13" spans="1:14" s="48" customFormat="1" ht="44.25" customHeight="1" x14ac:dyDescent="0.2">
      <c r="A13" s="198" t="s">
        <v>6</v>
      </c>
      <c r="B13" s="74" t="s">
        <v>7</v>
      </c>
      <c r="C13" s="75" t="s">
        <v>5</v>
      </c>
      <c r="D13" s="161">
        <f>D14+D21+D53+D179+D187</f>
        <v>89677135.520000011</v>
      </c>
      <c r="E13" s="157">
        <f>E14+E21+E53+E179+E187+E152+E161</f>
        <v>94966555.670000002</v>
      </c>
      <c r="F13" s="157">
        <f>F14+F21+F53+F179+F187+F152+F161</f>
        <v>94966555.670000002</v>
      </c>
      <c r="G13" s="158">
        <f t="shared" ref="G13:G76" si="0">F13-E13</f>
        <v>0</v>
      </c>
      <c r="H13" s="158">
        <f t="shared" ref="H13:H75" si="1">F13/E13*100</f>
        <v>100</v>
      </c>
      <c r="I13" s="157">
        <f>I14+I21+I53+I179+I187+I152+I161</f>
        <v>94966555.670000002</v>
      </c>
      <c r="J13" s="157">
        <f>J14+J21+J53+J179+J187+J152+J161</f>
        <v>94447851.160000011</v>
      </c>
      <c r="K13" s="159">
        <f t="shared" ref="K13:K76" si="2">J13-I13</f>
        <v>-518704.50999999046</v>
      </c>
      <c r="L13" s="159">
        <f t="shared" ref="L13:L76" si="3">J13/I13*100</f>
        <v>99.453802966380664</v>
      </c>
      <c r="M13" s="159">
        <f t="shared" ref="M13:M76" si="4">J13-D13</f>
        <v>4770715.6400000006</v>
      </c>
      <c r="N13" s="155">
        <f t="shared" ref="N13:N76" si="5">J13/D13*100</f>
        <v>105.31987960179217</v>
      </c>
    </row>
    <row r="14" spans="1:14" s="48" customFormat="1" ht="76.5" x14ac:dyDescent="0.2">
      <c r="A14" s="76" t="s">
        <v>8</v>
      </c>
      <c r="B14" s="74" t="s">
        <v>9</v>
      </c>
      <c r="C14" s="75" t="s">
        <v>5</v>
      </c>
      <c r="D14" s="161">
        <v>1627314</v>
      </c>
      <c r="E14" s="158">
        <f>E15</f>
        <v>1867340</v>
      </c>
      <c r="F14" s="158">
        <f>F15</f>
        <v>1867340</v>
      </c>
      <c r="G14" s="158">
        <f t="shared" si="0"/>
        <v>0</v>
      </c>
      <c r="H14" s="158">
        <f t="shared" si="1"/>
        <v>100</v>
      </c>
      <c r="I14" s="158">
        <f t="shared" ref="I14:J17" si="6">I15</f>
        <v>1867340</v>
      </c>
      <c r="J14" s="158">
        <f t="shared" si="6"/>
        <v>1818319</v>
      </c>
      <c r="K14" s="159">
        <f t="shared" si="2"/>
        <v>-49021</v>
      </c>
      <c r="L14" s="159">
        <f t="shared" si="3"/>
        <v>97.374821939229065</v>
      </c>
      <c r="M14" s="159">
        <f t="shared" si="4"/>
        <v>191005</v>
      </c>
      <c r="N14" s="155">
        <f t="shared" si="5"/>
        <v>111.73743973197551</v>
      </c>
    </row>
    <row r="15" spans="1:14" s="38" customFormat="1" ht="27" customHeight="1" x14ac:dyDescent="0.2">
      <c r="A15" s="36" t="s">
        <v>10</v>
      </c>
      <c r="B15" s="37" t="s">
        <v>11</v>
      </c>
      <c r="C15" s="35" t="s">
        <v>5</v>
      </c>
      <c r="D15" s="161">
        <v>1627314</v>
      </c>
      <c r="E15" s="158">
        <f>E16</f>
        <v>1867340</v>
      </c>
      <c r="F15" s="158">
        <f>F16</f>
        <v>1867340</v>
      </c>
      <c r="G15" s="158">
        <f t="shared" si="0"/>
        <v>0</v>
      </c>
      <c r="H15" s="158">
        <f t="shared" si="1"/>
        <v>100</v>
      </c>
      <c r="I15" s="158">
        <f t="shared" si="6"/>
        <v>1867340</v>
      </c>
      <c r="J15" s="158">
        <f t="shared" si="6"/>
        <v>1818319</v>
      </c>
      <c r="K15" s="159">
        <f t="shared" si="2"/>
        <v>-49021</v>
      </c>
      <c r="L15" s="159">
        <f t="shared" si="3"/>
        <v>97.374821939229065</v>
      </c>
      <c r="M15" s="159">
        <f t="shared" si="4"/>
        <v>191005</v>
      </c>
      <c r="N15" s="155">
        <f t="shared" si="5"/>
        <v>111.73743973197551</v>
      </c>
    </row>
    <row r="16" spans="1:14" s="42" customFormat="1" ht="33.75" x14ac:dyDescent="0.2">
      <c r="A16" s="39" t="s">
        <v>1077</v>
      </c>
      <c r="B16" s="40" t="s">
        <v>12</v>
      </c>
      <c r="C16" s="41" t="s">
        <v>5</v>
      </c>
      <c r="D16" s="162">
        <v>1627314</v>
      </c>
      <c r="E16" s="163">
        <v>1867340</v>
      </c>
      <c r="F16" s="162">
        <f>F17</f>
        <v>1867340</v>
      </c>
      <c r="G16" s="158">
        <f t="shared" si="0"/>
        <v>0</v>
      </c>
      <c r="H16" s="163">
        <f t="shared" si="1"/>
        <v>100</v>
      </c>
      <c r="I16" s="162">
        <f t="shared" si="6"/>
        <v>1867340</v>
      </c>
      <c r="J16" s="162">
        <f t="shared" si="6"/>
        <v>1818319</v>
      </c>
      <c r="K16" s="164">
        <f t="shared" si="2"/>
        <v>-49021</v>
      </c>
      <c r="L16" s="164">
        <f t="shared" si="3"/>
        <v>97.374821939229065</v>
      </c>
      <c r="M16" s="164">
        <f t="shared" si="4"/>
        <v>191005</v>
      </c>
      <c r="N16" s="154">
        <f t="shared" si="5"/>
        <v>111.73743973197551</v>
      </c>
    </row>
    <row r="17" spans="1:14" s="42" customFormat="1" x14ac:dyDescent="0.2">
      <c r="A17" s="39" t="s">
        <v>13</v>
      </c>
      <c r="B17" s="40" t="s">
        <v>14</v>
      </c>
      <c r="C17" s="41" t="s">
        <v>5</v>
      </c>
      <c r="D17" s="162">
        <v>1627314</v>
      </c>
      <c r="E17" s="163">
        <f>SUM(E18:E20)</f>
        <v>0</v>
      </c>
      <c r="F17" s="162">
        <f>F18</f>
        <v>1867340</v>
      </c>
      <c r="G17" s="163">
        <f t="shared" si="0"/>
        <v>1867340</v>
      </c>
      <c r="H17" s="158"/>
      <c r="I17" s="162">
        <f t="shared" si="6"/>
        <v>1867340</v>
      </c>
      <c r="J17" s="162">
        <f t="shared" si="6"/>
        <v>1818319</v>
      </c>
      <c r="K17" s="164">
        <f t="shared" si="2"/>
        <v>-49021</v>
      </c>
      <c r="L17" s="164">
        <f t="shared" si="3"/>
        <v>97.374821939229065</v>
      </c>
      <c r="M17" s="164">
        <f t="shared" si="4"/>
        <v>191005</v>
      </c>
      <c r="N17" s="154">
        <f t="shared" si="5"/>
        <v>111.73743973197551</v>
      </c>
    </row>
    <row r="18" spans="1:14" s="42" customFormat="1" ht="33.75" x14ac:dyDescent="0.2">
      <c r="A18" s="39" t="s">
        <v>15</v>
      </c>
      <c r="B18" s="40" t="s">
        <v>16</v>
      </c>
      <c r="C18" s="41" t="s">
        <v>5</v>
      </c>
      <c r="D18" s="163">
        <f>SUM(D19:D20)</f>
        <v>1627314</v>
      </c>
      <c r="E18" s="163">
        <f>SUM(E19:E20)</f>
        <v>0</v>
      </c>
      <c r="F18" s="163">
        <f>SUM(F19:F20)</f>
        <v>1867340</v>
      </c>
      <c r="G18" s="163">
        <f t="shared" si="0"/>
        <v>1867340</v>
      </c>
      <c r="H18" s="158"/>
      <c r="I18" s="163">
        <f t="shared" ref="I18:J18" si="7">SUM(I19:I20)</f>
        <v>1867340</v>
      </c>
      <c r="J18" s="163">
        <f t="shared" si="7"/>
        <v>1818319</v>
      </c>
      <c r="K18" s="164">
        <f t="shared" si="2"/>
        <v>-49021</v>
      </c>
      <c r="L18" s="164">
        <f t="shared" si="3"/>
        <v>97.374821939229065</v>
      </c>
      <c r="M18" s="164">
        <f t="shared" si="4"/>
        <v>191005</v>
      </c>
      <c r="N18" s="154">
        <f t="shared" si="5"/>
        <v>111.73743973197551</v>
      </c>
    </row>
    <row r="19" spans="1:14" s="46" customFormat="1" x14ac:dyDescent="0.2">
      <c r="A19" s="43" t="s">
        <v>17</v>
      </c>
      <c r="B19" s="44" t="s">
        <v>18</v>
      </c>
      <c r="C19" s="45" t="s">
        <v>5</v>
      </c>
      <c r="D19" s="71">
        <v>1467234</v>
      </c>
      <c r="E19" s="62"/>
      <c r="F19" s="62">
        <v>1600186</v>
      </c>
      <c r="G19" s="62">
        <f t="shared" si="0"/>
        <v>1600186</v>
      </c>
      <c r="H19" s="165"/>
      <c r="I19" s="69">
        <v>1600186</v>
      </c>
      <c r="J19" s="69">
        <v>1579736</v>
      </c>
      <c r="K19" s="69">
        <f t="shared" si="2"/>
        <v>-20450</v>
      </c>
      <c r="L19" s="69">
        <f t="shared" si="3"/>
        <v>98.72202356476059</v>
      </c>
      <c r="M19" s="69">
        <f t="shared" si="4"/>
        <v>112502</v>
      </c>
      <c r="N19" s="190">
        <f t="shared" si="5"/>
        <v>107.66762493235571</v>
      </c>
    </row>
    <row r="20" spans="1:14" s="46" customFormat="1" ht="33.75" x14ac:dyDescent="0.2">
      <c r="A20" s="43" t="s">
        <v>19</v>
      </c>
      <c r="B20" s="44" t="s">
        <v>20</v>
      </c>
      <c r="C20" s="45" t="s">
        <v>5</v>
      </c>
      <c r="D20" s="71">
        <v>160080</v>
      </c>
      <c r="E20" s="62"/>
      <c r="F20" s="62">
        <v>267154</v>
      </c>
      <c r="G20" s="62">
        <f t="shared" si="0"/>
        <v>267154</v>
      </c>
      <c r="H20" s="165"/>
      <c r="I20" s="69">
        <v>267154</v>
      </c>
      <c r="J20" s="69">
        <v>238583</v>
      </c>
      <c r="K20" s="69">
        <f t="shared" si="2"/>
        <v>-28571</v>
      </c>
      <c r="L20" s="69">
        <f t="shared" si="3"/>
        <v>89.305419346144916</v>
      </c>
      <c r="M20" s="69">
        <f t="shared" si="4"/>
        <v>78503</v>
      </c>
      <c r="N20" s="190">
        <f t="shared" si="5"/>
        <v>149.03985507246378</v>
      </c>
    </row>
    <row r="21" spans="1:14" s="38" customFormat="1" ht="108" x14ac:dyDescent="0.2">
      <c r="A21" s="78" t="s">
        <v>21</v>
      </c>
      <c r="B21" s="37" t="s">
        <v>22</v>
      </c>
      <c r="C21" s="35" t="s">
        <v>5</v>
      </c>
      <c r="D21" s="161">
        <v>2532652.87</v>
      </c>
      <c r="E21" s="158">
        <f>E22+E38+E44</f>
        <v>2895150</v>
      </c>
      <c r="F21" s="158">
        <f>F22+F38+F44</f>
        <v>2895150</v>
      </c>
      <c r="G21" s="158">
        <f t="shared" si="0"/>
        <v>0</v>
      </c>
      <c r="H21" s="158">
        <f t="shared" si="1"/>
        <v>100</v>
      </c>
      <c r="I21" s="158">
        <f>I22+I38+I44</f>
        <v>2895150</v>
      </c>
      <c r="J21" s="158">
        <f>J22+J38+J44</f>
        <v>2894561.19</v>
      </c>
      <c r="K21" s="164">
        <f t="shared" si="2"/>
        <v>-588.81000000005588</v>
      </c>
      <c r="L21" s="164">
        <f t="shared" si="3"/>
        <v>99.979662193668716</v>
      </c>
      <c r="M21" s="164">
        <f t="shared" si="4"/>
        <v>361908.31999999983</v>
      </c>
      <c r="N21" s="154">
        <f t="shared" si="5"/>
        <v>114.28969300478985</v>
      </c>
    </row>
    <row r="22" spans="1:14" s="48" customFormat="1" x14ac:dyDescent="0.2">
      <c r="A22" s="47" t="s">
        <v>23</v>
      </c>
      <c r="B22" s="37" t="s">
        <v>24</v>
      </c>
      <c r="C22" s="35" t="s">
        <v>5</v>
      </c>
      <c r="D22" s="161">
        <v>1113245.8700000001</v>
      </c>
      <c r="E22" s="158">
        <f>E23</f>
        <v>1225090</v>
      </c>
      <c r="F22" s="158">
        <f>F23</f>
        <v>1225090</v>
      </c>
      <c r="G22" s="158">
        <f t="shared" si="0"/>
        <v>0</v>
      </c>
      <c r="H22" s="158">
        <f t="shared" si="1"/>
        <v>100</v>
      </c>
      <c r="I22" s="158">
        <f t="shared" ref="I22:J22" si="8">I23</f>
        <v>1225090</v>
      </c>
      <c r="J22" s="158">
        <f t="shared" si="8"/>
        <v>1225061.19</v>
      </c>
      <c r="K22" s="159">
        <f t="shared" si="2"/>
        <v>-28.810000000055879</v>
      </c>
      <c r="L22" s="159">
        <f t="shared" si="3"/>
        <v>99.997648336040612</v>
      </c>
      <c r="M22" s="159">
        <f t="shared" si="4"/>
        <v>111815.31999999983</v>
      </c>
      <c r="N22" s="155">
        <f t="shared" si="5"/>
        <v>110.04408127739111</v>
      </c>
    </row>
    <row r="23" spans="1:14" s="48" customFormat="1" ht="32.25" x14ac:dyDescent="0.2">
      <c r="A23" s="47" t="s">
        <v>1077</v>
      </c>
      <c r="B23" s="37" t="s">
        <v>25</v>
      </c>
      <c r="C23" s="35" t="s">
        <v>5</v>
      </c>
      <c r="D23" s="161">
        <v>1113245.8700000001</v>
      </c>
      <c r="E23" s="158">
        <v>1225090</v>
      </c>
      <c r="F23" s="158">
        <f>F24+F35+F29</f>
        <v>1225090</v>
      </c>
      <c r="G23" s="158">
        <f t="shared" si="0"/>
        <v>0</v>
      </c>
      <c r="H23" s="158">
        <f t="shared" si="1"/>
        <v>100</v>
      </c>
      <c r="I23" s="158">
        <f t="shared" ref="I23:J23" si="9">I24+I35+I29</f>
        <v>1225090</v>
      </c>
      <c r="J23" s="158">
        <f t="shared" si="9"/>
        <v>1225061.19</v>
      </c>
      <c r="K23" s="159">
        <f t="shared" si="2"/>
        <v>-28.810000000055879</v>
      </c>
      <c r="L23" s="159">
        <f t="shared" si="3"/>
        <v>99.997648336040612</v>
      </c>
      <c r="M23" s="159">
        <f t="shared" si="4"/>
        <v>111815.31999999983</v>
      </c>
      <c r="N23" s="155">
        <f t="shared" si="5"/>
        <v>110.04408127739111</v>
      </c>
    </row>
    <row r="24" spans="1:14" s="42" customFormat="1" x14ac:dyDescent="0.2">
      <c r="A24" s="39" t="s">
        <v>13</v>
      </c>
      <c r="B24" s="40" t="s">
        <v>26</v>
      </c>
      <c r="C24" s="41" t="s">
        <v>5</v>
      </c>
      <c r="D24" s="163">
        <f>D25+D34</f>
        <v>721364.51</v>
      </c>
      <c r="E24" s="163">
        <f>E25+E34</f>
        <v>0</v>
      </c>
      <c r="F24" s="163">
        <f>F25+F34</f>
        <v>771060</v>
      </c>
      <c r="G24" s="163">
        <f t="shared" si="0"/>
        <v>771060</v>
      </c>
      <c r="H24" s="163"/>
      <c r="I24" s="163">
        <f t="shared" ref="I24:J24" si="10">I25+I34</f>
        <v>771060</v>
      </c>
      <c r="J24" s="163">
        <f t="shared" si="10"/>
        <v>771043</v>
      </c>
      <c r="K24" s="164">
        <f t="shared" si="2"/>
        <v>-17</v>
      </c>
      <c r="L24" s="164">
        <f t="shared" si="3"/>
        <v>99.99779524291236</v>
      </c>
      <c r="M24" s="164">
        <f t="shared" si="4"/>
        <v>49678.489999999991</v>
      </c>
      <c r="N24" s="154">
        <f t="shared" si="5"/>
        <v>106.88673885550593</v>
      </c>
    </row>
    <row r="25" spans="1:14" s="42" customFormat="1" ht="33.75" x14ac:dyDescent="0.2">
      <c r="A25" s="39" t="s">
        <v>15</v>
      </c>
      <c r="B25" s="40" t="s">
        <v>27</v>
      </c>
      <c r="C25" s="41" t="s">
        <v>5</v>
      </c>
      <c r="D25" s="162">
        <f>SUM(D26:D28)</f>
        <v>712372.75</v>
      </c>
      <c r="E25" s="163">
        <f>SUM(E26:E28)</f>
        <v>0</v>
      </c>
      <c r="F25" s="163">
        <f>SUM(F26:F28)</f>
        <v>640060</v>
      </c>
      <c r="G25" s="163">
        <f t="shared" si="0"/>
        <v>640060</v>
      </c>
      <c r="H25" s="163"/>
      <c r="I25" s="163">
        <f t="shared" ref="I25:J25" si="11">SUM(I26:I28)</f>
        <v>640060</v>
      </c>
      <c r="J25" s="163">
        <f t="shared" si="11"/>
        <v>640043</v>
      </c>
      <c r="K25" s="164">
        <f t="shared" si="2"/>
        <v>-17</v>
      </c>
      <c r="L25" s="164">
        <f t="shared" si="3"/>
        <v>99.997343999000094</v>
      </c>
      <c r="M25" s="164">
        <f t="shared" si="4"/>
        <v>-72329.75</v>
      </c>
      <c r="N25" s="154">
        <f t="shared" si="5"/>
        <v>89.846642786378339</v>
      </c>
    </row>
    <row r="26" spans="1:14" s="46" customFormat="1" x14ac:dyDescent="0.2">
      <c r="A26" s="43" t="s">
        <v>17</v>
      </c>
      <c r="B26" s="44" t="s">
        <v>28</v>
      </c>
      <c r="C26" s="45" t="s">
        <v>5</v>
      </c>
      <c r="D26" s="71">
        <v>515685</v>
      </c>
      <c r="E26" s="62"/>
      <c r="F26" s="62">
        <v>484100</v>
      </c>
      <c r="G26" s="62">
        <f t="shared" si="0"/>
        <v>484100</v>
      </c>
      <c r="H26" s="62"/>
      <c r="I26" s="69">
        <v>484100</v>
      </c>
      <c r="J26" s="69">
        <v>484083</v>
      </c>
      <c r="K26" s="69">
        <f t="shared" si="2"/>
        <v>-17</v>
      </c>
      <c r="L26" s="69">
        <f t="shared" si="3"/>
        <v>99.996488328857666</v>
      </c>
      <c r="M26" s="69">
        <f t="shared" si="4"/>
        <v>-31602</v>
      </c>
      <c r="N26" s="190">
        <f t="shared" si="5"/>
        <v>93.871840367666309</v>
      </c>
    </row>
    <row r="27" spans="1:14" s="46" customFormat="1" x14ac:dyDescent="0.2">
      <c r="A27" s="43" t="s">
        <v>29</v>
      </c>
      <c r="B27" s="44" t="s">
        <v>30</v>
      </c>
      <c r="C27" s="45" t="s">
        <v>5</v>
      </c>
      <c r="D27" s="71">
        <v>28260</v>
      </c>
      <c r="E27" s="62"/>
      <c r="F27" s="62">
        <v>46132</v>
      </c>
      <c r="G27" s="62">
        <f t="shared" si="0"/>
        <v>46132</v>
      </c>
      <c r="H27" s="62"/>
      <c r="I27" s="69">
        <v>46132</v>
      </c>
      <c r="J27" s="69">
        <v>46132</v>
      </c>
      <c r="K27" s="69">
        <f t="shared" si="2"/>
        <v>0</v>
      </c>
      <c r="L27" s="69">
        <f t="shared" si="3"/>
        <v>100</v>
      </c>
      <c r="M27" s="69">
        <f t="shared" si="4"/>
        <v>17872</v>
      </c>
      <c r="N27" s="190">
        <f t="shared" si="5"/>
        <v>163.24133050247701</v>
      </c>
    </row>
    <row r="28" spans="1:14" s="46" customFormat="1" ht="33.75" x14ac:dyDescent="0.2">
      <c r="A28" s="43" t="s">
        <v>19</v>
      </c>
      <c r="B28" s="44" t="s">
        <v>31</v>
      </c>
      <c r="C28" s="45" t="s">
        <v>5</v>
      </c>
      <c r="D28" s="71">
        <v>168427.75</v>
      </c>
      <c r="E28" s="62"/>
      <c r="F28" s="62">
        <v>109828</v>
      </c>
      <c r="G28" s="62">
        <f t="shared" si="0"/>
        <v>109828</v>
      </c>
      <c r="H28" s="62"/>
      <c r="I28" s="69">
        <v>109828</v>
      </c>
      <c r="J28" s="69">
        <v>109828</v>
      </c>
      <c r="K28" s="69">
        <f t="shared" si="2"/>
        <v>0</v>
      </c>
      <c r="L28" s="69">
        <f t="shared" si="3"/>
        <v>100</v>
      </c>
      <c r="M28" s="69">
        <f t="shared" si="4"/>
        <v>-58599.75</v>
      </c>
      <c r="N28" s="190">
        <f t="shared" si="5"/>
        <v>65.207781971795029</v>
      </c>
    </row>
    <row r="29" spans="1:14" s="42" customFormat="1" x14ac:dyDescent="0.2">
      <c r="A29" s="39" t="s">
        <v>32</v>
      </c>
      <c r="B29" s="40" t="s">
        <v>33</v>
      </c>
      <c r="C29" s="41" t="s">
        <v>5</v>
      </c>
      <c r="D29" s="162">
        <f>SUM(D30:D33)</f>
        <v>372881.36</v>
      </c>
      <c r="E29" s="163">
        <f>SUM(E30:E33)</f>
        <v>0</v>
      </c>
      <c r="F29" s="163">
        <f>SUM(F30:F33)</f>
        <v>324030</v>
      </c>
      <c r="G29" s="163">
        <f t="shared" si="0"/>
        <v>324030</v>
      </c>
      <c r="H29" s="163"/>
      <c r="I29" s="163">
        <f t="shared" ref="I29:J29" si="12">SUM(I30:I33)</f>
        <v>324030</v>
      </c>
      <c r="J29" s="163">
        <f t="shared" si="12"/>
        <v>324022.20999999996</v>
      </c>
      <c r="K29" s="164">
        <f t="shared" si="2"/>
        <v>-7.7900000000372529</v>
      </c>
      <c r="L29" s="164">
        <f t="shared" si="3"/>
        <v>99.997595901614034</v>
      </c>
      <c r="M29" s="164">
        <f t="shared" si="4"/>
        <v>-48859.150000000023</v>
      </c>
      <c r="N29" s="154">
        <f t="shared" si="5"/>
        <v>86.896864461125105</v>
      </c>
    </row>
    <row r="30" spans="1:14" s="46" customFormat="1" x14ac:dyDescent="0.2">
      <c r="A30" s="43" t="s">
        <v>34</v>
      </c>
      <c r="B30" s="44" t="s">
        <v>35</v>
      </c>
      <c r="C30" s="45" t="s">
        <v>5</v>
      </c>
      <c r="D30" s="71">
        <v>33004</v>
      </c>
      <c r="E30" s="62"/>
      <c r="F30" s="62">
        <v>53480</v>
      </c>
      <c r="G30" s="62">
        <f t="shared" si="0"/>
        <v>53480</v>
      </c>
      <c r="H30" s="62"/>
      <c r="I30" s="69">
        <v>53480</v>
      </c>
      <c r="J30" s="69">
        <v>53473.42</v>
      </c>
      <c r="K30" s="69">
        <f t="shared" si="2"/>
        <v>-6.5800000000017462</v>
      </c>
      <c r="L30" s="69">
        <f t="shared" si="3"/>
        <v>99.987696335078539</v>
      </c>
      <c r="M30" s="69">
        <f t="shared" si="4"/>
        <v>20469.419999999998</v>
      </c>
      <c r="N30" s="190">
        <f t="shared" si="5"/>
        <v>162.02102775421162</v>
      </c>
    </row>
    <row r="31" spans="1:14" s="46" customFormat="1" ht="22.5" x14ac:dyDescent="0.2">
      <c r="A31" s="43" t="s">
        <v>36</v>
      </c>
      <c r="B31" s="44" t="s">
        <v>37</v>
      </c>
      <c r="C31" s="45" t="s">
        <v>5</v>
      </c>
      <c r="D31" s="71">
        <v>114600</v>
      </c>
      <c r="E31" s="62"/>
      <c r="F31" s="62">
        <v>108520</v>
      </c>
      <c r="G31" s="62">
        <f t="shared" si="0"/>
        <v>108520</v>
      </c>
      <c r="H31" s="62"/>
      <c r="I31" s="69">
        <v>108520</v>
      </c>
      <c r="J31" s="69">
        <v>108519.76</v>
      </c>
      <c r="K31" s="69">
        <f t="shared" si="2"/>
        <v>-0.24000000000523869</v>
      </c>
      <c r="L31" s="69">
        <f t="shared" si="3"/>
        <v>99.999778842609658</v>
      </c>
      <c r="M31" s="69">
        <f t="shared" si="4"/>
        <v>-6080.2400000000052</v>
      </c>
      <c r="N31" s="190">
        <f t="shared" si="5"/>
        <v>94.694380453752174</v>
      </c>
    </row>
    <row r="32" spans="1:14" s="46" customFormat="1" ht="33.75" x14ac:dyDescent="0.2">
      <c r="A32" s="43" t="s">
        <v>38</v>
      </c>
      <c r="B32" s="44" t="s">
        <v>39</v>
      </c>
      <c r="C32" s="45" t="s">
        <v>5</v>
      </c>
      <c r="D32" s="71">
        <v>6500</v>
      </c>
      <c r="E32" s="62"/>
      <c r="F32" s="62">
        <v>0</v>
      </c>
      <c r="G32" s="62">
        <f t="shared" si="0"/>
        <v>0</v>
      </c>
      <c r="H32" s="62"/>
      <c r="I32" s="69"/>
      <c r="J32" s="69"/>
      <c r="K32" s="69">
        <f t="shared" si="2"/>
        <v>0</v>
      </c>
      <c r="L32" s="69"/>
      <c r="M32" s="69">
        <f t="shared" si="4"/>
        <v>-6500</v>
      </c>
      <c r="N32" s="190">
        <f t="shared" si="5"/>
        <v>0</v>
      </c>
    </row>
    <row r="33" spans="1:14" s="46" customFormat="1" ht="22.5" x14ac:dyDescent="0.2">
      <c r="A33" s="43" t="s">
        <v>40</v>
      </c>
      <c r="B33" s="44" t="s">
        <v>41</v>
      </c>
      <c r="C33" s="45" t="s">
        <v>5</v>
      </c>
      <c r="D33" s="71">
        <v>218777.36</v>
      </c>
      <c r="E33" s="62"/>
      <c r="F33" s="62">
        <v>162030</v>
      </c>
      <c r="G33" s="62">
        <f t="shared" si="0"/>
        <v>162030</v>
      </c>
      <c r="H33" s="62"/>
      <c r="I33" s="69">
        <v>162030</v>
      </c>
      <c r="J33" s="69">
        <v>162029.03</v>
      </c>
      <c r="K33" s="69">
        <f t="shared" si="2"/>
        <v>-0.97000000000116415</v>
      </c>
      <c r="L33" s="69">
        <f t="shared" si="3"/>
        <v>99.99940134542986</v>
      </c>
      <c r="M33" s="69">
        <f t="shared" si="4"/>
        <v>-56748.329999999987</v>
      </c>
      <c r="N33" s="190">
        <f t="shared" si="5"/>
        <v>74.061150568779155</v>
      </c>
    </row>
    <row r="34" spans="1:14" s="42" customFormat="1" x14ac:dyDescent="0.2">
      <c r="A34" s="52" t="s">
        <v>42</v>
      </c>
      <c r="B34" s="40" t="s">
        <v>43</v>
      </c>
      <c r="C34" s="41" t="s">
        <v>5</v>
      </c>
      <c r="D34" s="162">
        <v>8991.76</v>
      </c>
      <c r="E34" s="163"/>
      <c r="F34" s="163">
        <v>131000</v>
      </c>
      <c r="G34" s="163">
        <f t="shared" si="0"/>
        <v>131000</v>
      </c>
      <c r="H34" s="163"/>
      <c r="I34" s="164">
        <v>131000</v>
      </c>
      <c r="J34" s="164">
        <v>131000</v>
      </c>
      <c r="K34" s="164">
        <f t="shared" si="2"/>
        <v>0</v>
      </c>
      <c r="L34" s="164">
        <f t="shared" si="3"/>
        <v>100</v>
      </c>
      <c r="M34" s="164">
        <f t="shared" si="4"/>
        <v>122008.24</v>
      </c>
      <c r="N34" s="154">
        <f t="shared" si="5"/>
        <v>1456.8894187567282</v>
      </c>
    </row>
    <row r="35" spans="1:14" s="42" customFormat="1" ht="22.5" x14ac:dyDescent="0.2">
      <c r="A35" s="39" t="s">
        <v>44</v>
      </c>
      <c r="B35" s="40" t="s">
        <v>45</v>
      </c>
      <c r="C35" s="41" t="s">
        <v>5</v>
      </c>
      <c r="D35" s="163">
        <f>D37</f>
        <v>19000</v>
      </c>
      <c r="E35" s="163">
        <f>E37</f>
        <v>0</v>
      </c>
      <c r="F35" s="163">
        <f>F37+F36</f>
        <v>130000</v>
      </c>
      <c r="G35" s="163">
        <f t="shared" si="0"/>
        <v>130000</v>
      </c>
      <c r="H35" s="163"/>
      <c r="I35" s="163">
        <f t="shared" ref="I35:J35" si="13">I37+I36</f>
        <v>130000</v>
      </c>
      <c r="J35" s="163">
        <f t="shared" si="13"/>
        <v>129995.98</v>
      </c>
      <c r="K35" s="164">
        <f t="shared" si="2"/>
        <v>-4.0200000000040745</v>
      </c>
      <c r="L35" s="164">
        <f t="shared" si="3"/>
        <v>99.996907692307687</v>
      </c>
      <c r="M35" s="164">
        <f t="shared" si="4"/>
        <v>110995.98</v>
      </c>
      <c r="N35" s="154">
        <f t="shared" si="5"/>
        <v>684.18936842105268</v>
      </c>
    </row>
    <row r="36" spans="1:14" s="46" customFormat="1" ht="33.75" x14ac:dyDescent="0.2">
      <c r="A36" s="43" t="s">
        <v>79</v>
      </c>
      <c r="B36" s="44" t="s">
        <v>1305</v>
      </c>
      <c r="C36" s="45"/>
      <c r="D36" s="62"/>
      <c r="E36" s="62"/>
      <c r="F36" s="62">
        <v>30000</v>
      </c>
      <c r="G36" s="62">
        <f t="shared" si="0"/>
        <v>30000</v>
      </c>
      <c r="H36" s="62"/>
      <c r="I36" s="69">
        <v>30000</v>
      </c>
      <c r="J36" s="69">
        <v>30000</v>
      </c>
      <c r="K36" s="69">
        <f t="shared" si="2"/>
        <v>0</v>
      </c>
      <c r="L36" s="69">
        <f t="shared" si="3"/>
        <v>100</v>
      </c>
      <c r="M36" s="69">
        <f t="shared" si="4"/>
        <v>30000</v>
      </c>
      <c r="N36" s="190"/>
    </row>
    <row r="37" spans="1:14" s="46" customFormat="1" ht="45" x14ac:dyDescent="0.2">
      <c r="A37" s="43" t="s">
        <v>46</v>
      </c>
      <c r="B37" s="44" t="s">
        <v>47</v>
      </c>
      <c r="C37" s="45" t="s">
        <v>5</v>
      </c>
      <c r="D37" s="71">
        <v>19000</v>
      </c>
      <c r="E37" s="62"/>
      <c r="F37" s="62">
        <v>100000</v>
      </c>
      <c r="G37" s="62">
        <f t="shared" si="0"/>
        <v>100000</v>
      </c>
      <c r="H37" s="62"/>
      <c r="I37" s="69">
        <v>100000</v>
      </c>
      <c r="J37" s="69">
        <v>99995.98</v>
      </c>
      <c r="K37" s="69">
        <f t="shared" si="2"/>
        <v>-4.0200000000040745</v>
      </c>
      <c r="L37" s="69">
        <f t="shared" si="3"/>
        <v>99.995979999999989</v>
      </c>
      <c r="M37" s="69">
        <f t="shared" si="4"/>
        <v>80995.98</v>
      </c>
      <c r="N37" s="190">
        <f t="shared" si="5"/>
        <v>526.29463157894736</v>
      </c>
    </row>
    <row r="38" spans="1:14" s="51" customFormat="1" ht="42.75" x14ac:dyDescent="0.2">
      <c r="A38" s="47" t="s">
        <v>48</v>
      </c>
      <c r="B38" s="49" t="s">
        <v>49</v>
      </c>
      <c r="C38" s="50" t="s">
        <v>5</v>
      </c>
      <c r="D38" s="158">
        <f t="shared" ref="D38:D40" si="14">D39</f>
        <v>1419407</v>
      </c>
      <c r="E38" s="158">
        <f>E39</f>
        <v>1580060</v>
      </c>
      <c r="F38" s="158">
        <f t="shared" ref="F38:F40" si="15">F39</f>
        <v>1580060</v>
      </c>
      <c r="G38" s="158">
        <f t="shared" si="0"/>
        <v>0</v>
      </c>
      <c r="H38" s="158">
        <f t="shared" si="1"/>
        <v>100</v>
      </c>
      <c r="I38" s="158">
        <f t="shared" ref="I38:J40" si="16">I39</f>
        <v>1580060</v>
      </c>
      <c r="J38" s="158">
        <f t="shared" si="16"/>
        <v>1579500</v>
      </c>
      <c r="K38" s="159">
        <f t="shared" si="2"/>
        <v>-560</v>
      </c>
      <c r="L38" s="159">
        <f t="shared" si="3"/>
        <v>99.964558307912355</v>
      </c>
      <c r="M38" s="159">
        <f t="shared" si="4"/>
        <v>160093</v>
      </c>
      <c r="N38" s="155">
        <f t="shared" si="5"/>
        <v>111.27886504716406</v>
      </c>
    </row>
    <row r="39" spans="1:14" s="48" customFormat="1" ht="32.25" x14ac:dyDescent="0.2">
      <c r="A39" s="47" t="s">
        <v>1077</v>
      </c>
      <c r="B39" s="37" t="s">
        <v>50</v>
      </c>
      <c r="C39" s="35" t="s">
        <v>5</v>
      </c>
      <c r="D39" s="158">
        <f t="shared" si="14"/>
        <v>1419407</v>
      </c>
      <c r="E39" s="158">
        <v>1580060</v>
      </c>
      <c r="F39" s="158">
        <f t="shared" si="15"/>
        <v>1580060</v>
      </c>
      <c r="G39" s="158">
        <f t="shared" si="0"/>
        <v>0</v>
      </c>
      <c r="H39" s="158">
        <f t="shared" si="1"/>
        <v>100</v>
      </c>
      <c r="I39" s="158">
        <f t="shared" si="16"/>
        <v>1580060</v>
      </c>
      <c r="J39" s="158">
        <f t="shared" si="16"/>
        <v>1579500</v>
      </c>
      <c r="K39" s="159">
        <f t="shared" si="2"/>
        <v>-560</v>
      </c>
      <c r="L39" s="159">
        <f t="shared" si="3"/>
        <v>99.964558307912355</v>
      </c>
      <c r="M39" s="159">
        <f t="shared" si="4"/>
        <v>160093</v>
      </c>
      <c r="N39" s="155">
        <f t="shared" si="5"/>
        <v>111.27886504716406</v>
      </c>
    </row>
    <row r="40" spans="1:14" s="42" customFormat="1" x14ac:dyDescent="0.2">
      <c r="A40" s="39" t="s">
        <v>13</v>
      </c>
      <c r="B40" s="40" t="s">
        <v>51</v>
      </c>
      <c r="C40" s="41" t="s">
        <v>5</v>
      </c>
      <c r="D40" s="163">
        <f t="shared" si="14"/>
        <v>1419407</v>
      </c>
      <c r="E40" s="163">
        <f>E41</f>
        <v>0</v>
      </c>
      <c r="F40" s="163">
        <f t="shared" si="15"/>
        <v>1580060</v>
      </c>
      <c r="G40" s="163">
        <f t="shared" si="0"/>
        <v>1580060</v>
      </c>
      <c r="H40" s="163"/>
      <c r="I40" s="163">
        <f t="shared" si="16"/>
        <v>1580060</v>
      </c>
      <c r="J40" s="163">
        <f t="shared" si="16"/>
        <v>1579500</v>
      </c>
      <c r="K40" s="164">
        <f t="shared" si="2"/>
        <v>-560</v>
      </c>
      <c r="L40" s="164">
        <f t="shared" si="3"/>
        <v>99.964558307912355</v>
      </c>
      <c r="M40" s="164">
        <f t="shared" si="4"/>
        <v>160093</v>
      </c>
      <c r="N40" s="154">
        <f t="shared" si="5"/>
        <v>111.27886504716406</v>
      </c>
    </row>
    <row r="41" spans="1:14" s="42" customFormat="1" ht="33.75" x14ac:dyDescent="0.2">
      <c r="A41" s="39" t="s">
        <v>15</v>
      </c>
      <c r="B41" s="40" t="s">
        <v>52</v>
      </c>
      <c r="C41" s="41" t="s">
        <v>5</v>
      </c>
      <c r="D41" s="163">
        <f>SUM(D42:D43)</f>
        <v>1419407</v>
      </c>
      <c r="E41" s="163">
        <f>SUM(E42:E43)</f>
        <v>0</v>
      </c>
      <c r="F41" s="163">
        <f>SUM(F42:F43)</f>
        <v>1580060</v>
      </c>
      <c r="G41" s="163">
        <f t="shared" si="0"/>
        <v>1580060</v>
      </c>
      <c r="H41" s="163"/>
      <c r="I41" s="163">
        <f t="shared" ref="I41:J41" si="17">SUM(I42:I43)</f>
        <v>1580060</v>
      </c>
      <c r="J41" s="163">
        <f t="shared" si="17"/>
        <v>1579500</v>
      </c>
      <c r="K41" s="164">
        <f t="shared" si="2"/>
        <v>-560</v>
      </c>
      <c r="L41" s="164">
        <f t="shared" si="3"/>
        <v>99.964558307912355</v>
      </c>
      <c r="M41" s="164">
        <f t="shared" si="4"/>
        <v>160093</v>
      </c>
      <c r="N41" s="154">
        <f t="shared" si="5"/>
        <v>111.27886504716406</v>
      </c>
    </row>
    <row r="42" spans="1:14" s="46" customFormat="1" x14ac:dyDescent="0.2">
      <c r="A42" s="43" t="s">
        <v>17</v>
      </c>
      <c r="B42" s="44" t="s">
        <v>53</v>
      </c>
      <c r="C42" s="45" t="s">
        <v>5</v>
      </c>
      <c r="D42" s="71">
        <v>1259856</v>
      </c>
      <c r="E42" s="62"/>
      <c r="F42" s="62">
        <v>1351231</v>
      </c>
      <c r="G42" s="62">
        <f t="shared" si="0"/>
        <v>1351231</v>
      </c>
      <c r="H42" s="62"/>
      <c r="I42" s="69">
        <v>1351231</v>
      </c>
      <c r="J42" s="69">
        <v>1350673</v>
      </c>
      <c r="K42" s="69">
        <f t="shared" si="2"/>
        <v>-558</v>
      </c>
      <c r="L42" s="69">
        <f t="shared" si="3"/>
        <v>99.958704322206941</v>
      </c>
      <c r="M42" s="69">
        <f t="shared" si="4"/>
        <v>90817</v>
      </c>
      <c r="N42" s="190">
        <f t="shared" si="5"/>
        <v>107.20852224381198</v>
      </c>
    </row>
    <row r="43" spans="1:14" s="46" customFormat="1" ht="33.75" x14ac:dyDescent="0.2">
      <c r="A43" s="43" t="s">
        <v>19</v>
      </c>
      <c r="B43" s="44" t="s">
        <v>54</v>
      </c>
      <c r="C43" s="45" t="s">
        <v>5</v>
      </c>
      <c r="D43" s="71">
        <v>159551</v>
      </c>
      <c r="E43" s="62"/>
      <c r="F43" s="62">
        <v>228829</v>
      </c>
      <c r="G43" s="62">
        <f t="shared" si="0"/>
        <v>228829</v>
      </c>
      <c r="H43" s="62"/>
      <c r="I43" s="69">
        <v>228829</v>
      </c>
      <c r="J43" s="69">
        <v>228827</v>
      </c>
      <c r="K43" s="69">
        <f t="shared" si="2"/>
        <v>-2</v>
      </c>
      <c r="L43" s="69">
        <f t="shared" si="3"/>
        <v>99.99912598490576</v>
      </c>
      <c r="M43" s="69">
        <f t="shared" si="4"/>
        <v>69276</v>
      </c>
      <c r="N43" s="190">
        <f t="shared" si="5"/>
        <v>143.41934553841719</v>
      </c>
    </row>
    <row r="44" spans="1:14" s="56" customFormat="1" ht="85.5" x14ac:dyDescent="0.25">
      <c r="A44" s="89" t="s">
        <v>1113</v>
      </c>
      <c r="B44" s="87" t="s">
        <v>1115</v>
      </c>
      <c r="C44" s="55"/>
      <c r="D44" s="191"/>
      <c r="E44" s="158">
        <f>E45</f>
        <v>90000</v>
      </c>
      <c r="F44" s="158">
        <f>F45</f>
        <v>90000</v>
      </c>
      <c r="G44" s="158">
        <f t="shared" si="0"/>
        <v>0</v>
      </c>
      <c r="H44" s="158">
        <f t="shared" si="1"/>
        <v>100</v>
      </c>
      <c r="I44" s="158">
        <f t="shared" ref="I44:J45" si="18">I45</f>
        <v>90000</v>
      </c>
      <c r="J44" s="158">
        <f t="shared" si="18"/>
        <v>90000</v>
      </c>
      <c r="K44" s="159">
        <f t="shared" si="2"/>
        <v>0</v>
      </c>
      <c r="L44" s="159">
        <f t="shared" si="3"/>
        <v>100</v>
      </c>
      <c r="M44" s="159">
        <f t="shared" si="4"/>
        <v>90000</v>
      </c>
      <c r="N44" s="155"/>
    </row>
    <row r="45" spans="1:14" s="42" customFormat="1" ht="33.75" x14ac:dyDescent="0.2">
      <c r="A45" s="90" t="s">
        <v>1114</v>
      </c>
      <c r="B45" s="88" t="s">
        <v>1116</v>
      </c>
      <c r="C45" s="41"/>
      <c r="D45" s="162"/>
      <c r="E45" s="163">
        <v>90000</v>
      </c>
      <c r="F45" s="163">
        <f>F46</f>
        <v>90000</v>
      </c>
      <c r="G45" s="163">
        <f t="shared" si="0"/>
        <v>0</v>
      </c>
      <c r="H45" s="163">
        <f t="shared" si="1"/>
        <v>100</v>
      </c>
      <c r="I45" s="163">
        <f t="shared" si="18"/>
        <v>90000</v>
      </c>
      <c r="J45" s="163">
        <f t="shared" si="18"/>
        <v>90000</v>
      </c>
      <c r="K45" s="164">
        <f t="shared" si="2"/>
        <v>0</v>
      </c>
      <c r="L45" s="164">
        <f t="shared" si="3"/>
        <v>100</v>
      </c>
      <c r="M45" s="164">
        <f t="shared" si="4"/>
        <v>90000</v>
      </c>
      <c r="N45" s="154"/>
    </row>
    <row r="46" spans="1:14" s="42" customFormat="1" ht="22.5" x14ac:dyDescent="0.2">
      <c r="A46" s="143" t="s">
        <v>1129</v>
      </c>
      <c r="B46" s="88" t="s">
        <v>1306</v>
      </c>
      <c r="C46" s="41"/>
      <c r="D46" s="162"/>
      <c r="E46" s="163"/>
      <c r="F46" s="163">
        <f>F47+F50</f>
        <v>90000</v>
      </c>
      <c r="G46" s="163">
        <f t="shared" si="0"/>
        <v>90000</v>
      </c>
      <c r="H46" s="163"/>
      <c r="I46" s="163">
        <f t="shared" ref="I46" si="19">I47+I50</f>
        <v>90000</v>
      </c>
      <c r="J46" s="163">
        <f t="shared" ref="J46" si="20">J47+J50</f>
        <v>90000</v>
      </c>
      <c r="K46" s="164">
        <f t="shared" si="2"/>
        <v>0</v>
      </c>
      <c r="L46" s="164">
        <f t="shared" si="3"/>
        <v>100</v>
      </c>
      <c r="M46" s="164">
        <f t="shared" si="4"/>
        <v>90000</v>
      </c>
      <c r="N46" s="154"/>
    </row>
    <row r="47" spans="1:14" s="42" customFormat="1" ht="33.75" x14ac:dyDescent="0.2">
      <c r="A47" s="91" t="s">
        <v>1215</v>
      </c>
      <c r="B47" s="88" t="s">
        <v>1307</v>
      </c>
      <c r="C47" s="41"/>
      <c r="D47" s="162"/>
      <c r="E47" s="163"/>
      <c r="F47" s="163">
        <f>F48+F49</f>
        <v>9918</v>
      </c>
      <c r="G47" s="163">
        <f t="shared" si="0"/>
        <v>9918</v>
      </c>
      <c r="H47" s="163"/>
      <c r="I47" s="163">
        <f t="shared" ref="I47:J47" si="21">I48+I49</f>
        <v>9918</v>
      </c>
      <c r="J47" s="163">
        <f t="shared" si="21"/>
        <v>9918</v>
      </c>
      <c r="K47" s="164">
        <f t="shared" si="2"/>
        <v>0</v>
      </c>
      <c r="L47" s="164">
        <f t="shared" si="3"/>
        <v>100</v>
      </c>
      <c r="M47" s="164">
        <f t="shared" si="4"/>
        <v>9918</v>
      </c>
      <c r="N47" s="154"/>
    </row>
    <row r="48" spans="1:14" s="46" customFormat="1" x14ac:dyDescent="0.2">
      <c r="A48" s="92" t="s">
        <v>1216</v>
      </c>
      <c r="B48" s="227" t="s">
        <v>1308</v>
      </c>
      <c r="C48" s="45"/>
      <c r="D48" s="71"/>
      <c r="E48" s="62"/>
      <c r="F48" s="62">
        <v>9000</v>
      </c>
      <c r="G48" s="62">
        <f t="shared" si="0"/>
        <v>9000</v>
      </c>
      <c r="H48" s="62"/>
      <c r="I48" s="69">
        <v>9000</v>
      </c>
      <c r="J48" s="69">
        <v>9000</v>
      </c>
      <c r="K48" s="69">
        <f t="shared" si="2"/>
        <v>0</v>
      </c>
      <c r="L48" s="69">
        <f t="shared" si="3"/>
        <v>100</v>
      </c>
      <c r="M48" s="69">
        <f t="shared" si="4"/>
        <v>9000</v>
      </c>
      <c r="N48" s="190"/>
    </row>
    <row r="49" spans="1:14" s="46" customFormat="1" ht="33.75" x14ac:dyDescent="0.2">
      <c r="A49" s="92" t="s">
        <v>1259</v>
      </c>
      <c r="B49" s="227" t="s">
        <v>1309</v>
      </c>
      <c r="C49" s="45"/>
      <c r="D49" s="71"/>
      <c r="E49" s="62"/>
      <c r="F49" s="62">
        <v>918</v>
      </c>
      <c r="G49" s="62">
        <f t="shared" si="0"/>
        <v>918</v>
      </c>
      <c r="H49" s="62"/>
      <c r="I49" s="69">
        <v>918</v>
      </c>
      <c r="J49" s="69">
        <v>918</v>
      </c>
      <c r="K49" s="69">
        <f t="shared" si="2"/>
        <v>0</v>
      </c>
      <c r="L49" s="69">
        <f t="shared" si="3"/>
        <v>100</v>
      </c>
      <c r="M49" s="69">
        <f t="shared" si="4"/>
        <v>918</v>
      </c>
      <c r="N49" s="190"/>
    </row>
    <row r="50" spans="1:14" s="46" customFormat="1" ht="22.5" x14ac:dyDescent="0.2">
      <c r="A50" s="91" t="s">
        <v>1218</v>
      </c>
      <c r="B50" s="229" t="s">
        <v>1310</v>
      </c>
      <c r="C50" s="45"/>
      <c r="D50" s="71"/>
      <c r="E50" s="163"/>
      <c r="F50" s="163">
        <f>F51+F52</f>
        <v>80082</v>
      </c>
      <c r="G50" s="163">
        <f t="shared" si="0"/>
        <v>80082</v>
      </c>
      <c r="H50" s="163"/>
      <c r="I50" s="163">
        <f t="shared" ref="I50:J50" si="22">I51+I52</f>
        <v>80082</v>
      </c>
      <c r="J50" s="163">
        <f t="shared" si="22"/>
        <v>80082</v>
      </c>
      <c r="K50" s="164">
        <f t="shared" si="2"/>
        <v>0</v>
      </c>
      <c r="L50" s="164">
        <f t="shared" si="3"/>
        <v>100</v>
      </c>
      <c r="M50" s="164">
        <f t="shared" si="4"/>
        <v>80082</v>
      </c>
      <c r="N50" s="154"/>
    </row>
    <row r="51" spans="1:14" s="46" customFormat="1" ht="22.5" x14ac:dyDescent="0.2">
      <c r="A51" s="92" t="s">
        <v>1219</v>
      </c>
      <c r="B51" s="227" t="s">
        <v>1311</v>
      </c>
      <c r="C51" s="45"/>
      <c r="D51" s="71"/>
      <c r="E51" s="62"/>
      <c r="F51" s="62">
        <v>47240</v>
      </c>
      <c r="G51" s="62">
        <f t="shared" si="0"/>
        <v>47240</v>
      </c>
      <c r="H51" s="62"/>
      <c r="I51" s="69">
        <v>47240</v>
      </c>
      <c r="J51" s="69">
        <v>47240</v>
      </c>
      <c r="K51" s="69">
        <f t="shared" si="2"/>
        <v>0</v>
      </c>
      <c r="L51" s="69">
        <f t="shared" si="3"/>
        <v>100</v>
      </c>
      <c r="M51" s="69">
        <f t="shared" si="4"/>
        <v>47240</v>
      </c>
      <c r="N51" s="190"/>
    </row>
    <row r="52" spans="1:14" s="46" customFormat="1" ht="22.5" x14ac:dyDescent="0.2">
      <c r="A52" s="92" t="s">
        <v>1265</v>
      </c>
      <c r="B52" s="227" t="s">
        <v>1312</v>
      </c>
      <c r="C52" s="45"/>
      <c r="D52" s="71"/>
      <c r="E52" s="62"/>
      <c r="F52" s="62">
        <v>32842</v>
      </c>
      <c r="G52" s="62">
        <f t="shared" si="0"/>
        <v>32842</v>
      </c>
      <c r="H52" s="62"/>
      <c r="I52" s="69">
        <v>32842</v>
      </c>
      <c r="J52" s="69">
        <v>32842</v>
      </c>
      <c r="K52" s="69">
        <f t="shared" si="2"/>
        <v>0</v>
      </c>
      <c r="L52" s="69">
        <f t="shared" si="3"/>
        <v>100</v>
      </c>
      <c r="M52" s="69">
        <f t="shared" si="4"/>
        <v>32842</v>
      </c>
      <c r="N52" s="190"/>
    </row>
    <row r="53" spans="1:14" s="38" customFormat="1" ht="120" x14ac:dyDescent="0.2">
      <c r="A53" s="53" t="s">
        <v>55</v>
      </c>
      <c r="B53" s="37" t="s">
        <v>56</v>
      </c>
      <c r="C53" s="35" t="s">
        <v>5</v>
      </c>
      <c r="D53" s="158">
        <f>D54+D74+D88+D124+D102+D138</f>
        <v>44432005.399999999</v>
      </c>
      <c r="E53" s="158">
        <f>E54+E74+E88+E102+E116+E124+E138</f>
        <v>48652520</v>
      </c>
      <c r="F53" s="158">
        <f>F54+F74+F88+F102+F116+F124+F138</f>
        <v>48652520</v>
      </c>
      <c r="G53" s="158">
        <f t="shared" si="0"/>
        <v>0</v>
      </c>
      <c r="H53" s="158">
        <f t="shared" si="1"/>
        <v>100</v>
      </c>
      <c r="I53" s="158">
        <f>I54+I74+I88+I102+I116+I124+I138</f>
        <v>48652520</v>
      </c>
      <c r="J53" s="158">
        <f t="shared" ref="J53" si="23">J54+J74+J88+J102+J116+J124+J138</f>
        <v>48482233.880000003</v>
      </c>
      <c r="K53" s="159">
        <f t="shared" si="2"/>
        <v>-170286.11999999732</v>
      </c>
      <c r="L53" s="159">
        <f t="shared" si="3"/>
        <v>99.649995272598417</v>
      </c>
      <c r="M53" s="159">
        <f t="shared" si="4"/>
        <v>4050228.4800000042</v>
      </c>
      <c r="N53" s="155">
        <f t="shared" si="5"/>
        <v>109.11556533075144</v>
      </c>
    </row>
    <row r="54" spans="1:14" s="48" customFormat="1" x14ac:dyDescent="0.2">
      <c r="A54" s="47" t="s">
        <v>23</v>
      </c>
      <c r="B54" s="37" t="s">
        <v>57</v>
      </c>
      <c r="C54" s="35" t="s">
        <v>5</v>
      </c>
      <c r="D54" s="158">
        <f>D55</f>
        <v>40939557.579999998</v>
      </c>
      <c r="E54" s="158">
        <f>E55</f>
        <v>44389870</v>
      </c>
      <c r="F54" s="158">
        <f>F55</f>
        <v>44389870</v>
      </c>
      <c r="G54" s="158">
        <f t="shared" si="0"/>
        <v>0</v>
      </c>
      <c r="H54" s="158">
        <f t="shared" si="1"/>
        <v>100</v>
      </c>
      <c r="I54" s="158">
        <f t="shared" ref="I54:J54" si="24">I55</f>
        <v>44389870</v>
      </c>
      <c r="J54" s="158">
        <f t="shared" si="24"/>
        <v>44389869.590000004</v>
      </c>
      <c r="K54" s="159">
        <f t="shared" si="2"/>
        <v>-0.40999999642372131</v>
      </c>
      <c r="L54" s="159">
        <f t="shared" si="3"/>
        <v>99.999999076365853</v>
      </c>
      <c r="M54" s="159">
        <f t="shared" si="4"/>
        <v>3450312.0100000054</v>
      </c>
      <c r="N54" s="155">
        <f t="shared" si="5"/>
        <v>108.42781948304582</v>
      </c>
    </row>
    <row r="55" spans="1:14" s="42" customFormat="1" ht="33.75" x14ac:dyDescent="0.2">
      <c r="A55" s="39" t="s">
        <v>1077</v>
      </c>
      <c r="B55" s="40" t="s">
        <v>58</v>
      </c>
      <c r="C55" s="41" t="s">
        <v>5</v>
      </c>
      <c r="D55" s="163">
        <f>D56+D71</f>
        <v>40939557.579999998</v>
      </c>
      <c r="E55" s="163">
        <v>44389870</v>
      </c>
      <c r="F55" s="163">
        <f>F56+F71</f>
        <v>44389870</v>
      </c>
      <c r="G55" s="163">
        <f t="shared" si="0"/>
        <v>0</v>
      </c>
      <c r="H55" s="163">
        <f t="shared" si="1"/>
        <v>100</v>
      </c>
      <c r="I55" s="163">
        <f t="shared" ref="I55:J55" si="25">I56+I71</f>
        <v>44389870</v>
      </c>
      <c r="J55" s="163">
        <f t="shared" si="25"/>
        <v>44389869.590000004</v>
      </c>
      <c r="K55" s="164">
        <f t="shared" si="2"/>
        <v>-0.40999999642372131</v>
      </c>
      <c r="L55" s="164">
        <f t="shared" si="3"/>
        <v>99.999999076365853</v>
      </c>
      <c r="M55" s="164">
        <f t="shared" si="4"/>
        <v>3450312.0100000054</v>
      </c>
      <c r="N55" s="154">
        <f t="shared" si="5"/>
        <v>108.42781948304582</v>
      </c>
    </row>
    <row r="56" spans="1:14" s="42" customFormat="1" x14ac:dyDescent="0.2">
      <c r="A56" s="39" t="s">
        <v>13</v>
      </c>
      <c r="B56" s="40" t="s">
        <v>59</v>
      </c>
      <c r="C56" s="41" t="s">
        <v>5</v>
      </c>
      <c r="D56" s="163">
        <f>D57+D61+D70</f>
        <v>40864646.579999998</v>
      </c>
      <c r="E56" s="163">
        <f>E57+E61+E70</f>
        <v>0</v>
      </c>
      <c r="F56" s="163">
        <f>F57+F61+F70</f>
        <v>44199605</v>
      </c>
      <c r="G56" s="163">
        <f t="shared" si="0"/>
        <v>44199605</v>
      </c>
      <c r="H56" s="163"/>
      <c r="I56" s="163">
        <f t="shared" ref="I56:J56" si="26">I57+I61+I70</f>
        <v>44199605</v>
      </c>
      <c r="J56" s="163">
        <f t="shared" si="26"/>
        <v>44199604.590000004</v>
      </c>
      <c r="K56" s="164">
        <f t="shared" si="2"/>
        <v>-0.40999999642372131</v>
      </c>
      <c r="L56" s="164">
        <f t="shared" si="3"/>
        <v>99.999999072389912</v>
      </c>
      <c r="M56" s="164">
        <f t="shared" si="4"/>
        <v>3334958.0100000054</v>
      </c>
      <c r="N56" s="154">
        <f t="shared" si="5"/>
        <v>108.16098581318015</v>
      </c>
    </row>
    <row r="57" spans="1:14" s="42" customFormat="1" ht="33.75" x14ac:dyDescent="0.2">
      <c r="A57" s="39" t="s">
        <v>15</v>
      </c>
      <c r="B57" s="40" t="s">
        <v>60</v>
      </c>
      <c r="C57" s="41" t="s">
        <v>5</v>
      </c>
      <c r="D57" s="163">
        <f>SUM(D58:D60)</f>
        <v>35637974.539999999</v>
      </c>
      <c r="E57" s="163">
        <f>SUM(E58:E60)</f>
        <v>0</v>
      </c>
      <c r="F57" s="163">
        <f>SUM(F58:F60)</f>
        <v>37323472</v>
      </c>
      <c r="G57" s="163">
        <f t="shared" si="0"/>
        <v>37323472</v>
      </c>
      <c r="H57" s="163"/>
      <c r="I57" s="163">
        <f t="shared" ref="I57:J57" si="27">SUM(I58:I60)</f>
        <v>37323472</v>
      </c>
      <c r="J57" s="163">
        <f t="shared" si="27"/>
        <v>37323472</v>
      </c>
      <c r="K57" s="164">
        <f t="shared" si="2"/>
        <v>0</v>
      </c>
      <c r="L57" s="164">
        <f t="shared" si="3"/>
        <v>100</v>
      </c>
      <c r="M57" s="164">
        <f t="shared" si="4"/>
        <v>1685497.4600000009</v>
      </c>
      <c r="N57" s="154">
        <f t="shared" si="5"/>
        <v>104.72949846829313</v>
      </c>
    </row>
    <row r="58" spans="1:14" s="46" customFormat="1" x14ac:dyDescent="0.2">
      <c r="A58" s="43" t="s">
        <v>17</v>
      </c>
      <c r="B58" s="44" t="s">
        <v>61</v>
      </c>
      <c r="C58" s="45" t="s">
        <v>5</v>
      </c>
      <c r="D58" s="71">
        <v>28101646.399999999</v>
      </c>
      <c r="E58" s="62"/>
      <c r="F58" s="62">
        <v>29054361</v>
      </c>
      <c r="G58" s="62">
        <f t="shared" si="0"/>
        <v>29054361</v>
      </c>
      <c r="H58" s="62"/>
      <c r="I58" s="69">
        <v>29054361</v>
      </c>
      <c r="J58" s="69">
        <v>29054361</v>
      </c>
      <c r="K58" s="69">
        <f t="shared" si="2"/>
        <v>0</v>
      </c>
      <c r="L58" s="69">
        <f t="shared" si="3"/>
        <v>100</v>
      </c>
      <c r="M58" s="69">
        <f t="shared" si="4"/>
        <v>952714.60000000149</v>
      </c>
      <c r="N58" s="190">
        <f t="shared" si="5"/>
        <v>103.39024477939485</v>
      </c>
    </row>
    <row r="59" spans="1:14" s="46" customFormat="1" x14ac:dyDescent="0.2">
      <c r="A59" s="43" t="s">
        <v>29</v>
      </c>
      <c r="B59" s="44" t="s">
        <v>62</v>
      </c>
      <c r="C59" s="45" t="s">
        <v>5</v>
      </c>
      <c r="D59" s="71">
        <v>834349.14</v>
      </c>
      <c r="E59" s="62"/>
      <c r="F59" s="62">
        <v>722665</v>
      </c>
      <c r="G59" s="62">
        <f t="shared" si="0"/>
        <v>722665</v>
      </c>
      <c r="H59" s="62"/>
      <c r="I59" s="69">
        <v>722665</v>
      </c>
      <c r="J59" s="69">
        <v>722665</v>
      </c>
      <c r="K59" s="69">
        <f t="shared" si="2"/>
        <v>0</v>
      </c>
      <c r="L59" s="69">
        <f t="shared" si="3"/>
        <v>100</v>
      </c>
      <c r="M59" s="69">
        <f t="shared" si="4"/>
        <v>-111684.14000000001</v>
      </c>
      <c r="N59" s="190">
        <f t="shared" si="5"/>
        <v>86.614220037429419</v>
      </c>
    </row>
    <row r="60" spans="1:14" s="46" customFormat="1" ht="33.75" x14ac:dyDescent="0.2">
      <c r="A60" s="43" t="s">
        <v>19</v>
      </c>
      <c r="B60" s="44" t="s">
        <v>63</v>
      </c>
      <c r="C60" s="45" t="s">
        <v>5</v>
      </c>
      <c r="D60" s="71">
        <v>6701979</v>
      </c>
      <c r="E60" s="62"/>
      <c r="F60" s="62">
        <v>7546446</v>
      </c>
      <c r="G60" s="62">
        <f t="shared" si="0"/>
        <v>7546446</v>
      </c>
      <c r="H60" s="62"/>
      <c r="I60" s="69">
        <v>7546446</v>
      </c>
      <c r="J60" s="69">
        <v>7546446</v>
      </c>
      <c r="K60" s="69">
        <f t="shared" si="2"/>
        <v>0</v>
      </c>
      <c r="L60" s="69">
        <f t="shared" si="3"/>
        <v>100</v>
      </c>
      <c r="M60" s="69">
        <f t="shared" si="4"/>
        <v>844467</v>
      </c>
      <c r="N60" s="190">
        <f t="shared" si="5"/>
        <v>112.60026329536394</v>
      </c>
    </row>
    <row r="61" spans="1:14" s="42" customFormat="1" x14ac:dyDescent="0.2">
      <c r="A61" s="39" t="s">
        <v>32</v>
      </c>
      <c r="B61" s="40" t="s">
        <v>64</v>
      </c>
      <c r="C61" s="41" t="s">
        <v>5</v>
      </c>
      <c r="D61" s="163">
        <f>SUM(D62:D67)</f>
        <v>5200156.9399999995</v>
      </c>
      <c r="E61" s="163">
        <f>SUM(E62:E67)</f>
        <v>0</v>
      </c>
      <c r="F61" s="163">
        <f>SUM(F62:F67)</f>
        <v>6787678.5</v>
      </c>
      <c r="G61" s="163">
        <f t="shared" si="0"/>
        <v>6787678.5</v>
      </c>
      <c r="H61" s="163"/>
      <c r="I61" s="163">
        <f t="shared" ref="I61:J61" si="28">SUM(I62:I67)</f>
        <v>6787678.5</v>
      </c>
      <c r="J61" s="163">
        <f t="shared" si="28"/>
        <v>6787678.0899999999</v>
      </c>
      <c r="K61" s="164">
        <f t="shared" si="2"/>
        <v>-0.41000000014901161</v>
      </c>
      <c r="L61" s="164">
        <f t="shared" si="3"/>
        <v>99.999993959643191</v>
      </c>
      <c r="M61" s="164">
        <f t="shared" si="4"/>
        <v>1587521.1500000004</v>
      </c>
      <c r="N61" s="154">
        <f t="shared" si="5"/>
        <v>130.52833151608692</v>
      </c>
    </row>
    <row r="62" spans="1:14" s="46" customFormat="1" x14ac:dyDescent="0.2">
      <c r="A62" s="43" t="s">
        <v>34</v>
      </c>
      <c r="B62" s="44" t="s">
        <v>65</v>
      </c>
      <c r="C62" s="45" t="s">
        <v>5</v>
      </c>
      <c r="D62" s="71">
        <v>1261384.58</v>
      </c>
      <c r="E62" s="62"/>
      <c r="F62" s="62">
        <v>1235000</v>
      </c>
      <c r="G62" s="62">
        <f t="shared" si="0"/>
        <v>1235000</v>
      </c>
      <c r="H62" s="62"/>
      <c r="I62" s="69">
        <v>1235000</v>
      </c>
      <c r="J62" s="69">
        <v>1235000</v>
      </c>
      <c r="K62" s="69">
        <f t="shared" si="2"/>
        <v>0</v>
      </c>
      <c r="L62" s="69">
        <f t="shared" si="3"/>
        <v>100</v>
      </c>
      <c r="M62" s="69">
        <f t="shared" si="4"/>
        <v>-26384.580000000075</v>
      </c>
      <c r="N62" s="190">
        <f t="shared" si="5"/>
        <v>97.908284244286534</v>
      </c>
    </row>
    <row r="63" spans="1:14" s="46" customFormat="1" ht="22.5" x14ac:dyDescent="0.2">
      <c r="A63" s="43" t="s">
        <v>36</v>
      </c>
      <c r="B63" s="44" t="s">
        <v>66</v>
      </c>
      <c r="C63" s="45" t="s">
        <v>5</v>
      </c>
      <c r="D63" s="71">
        <v>296000</v>
      </c>
      <c r="E63" s="62"/>
      <c r="F63" s="62">
        <v>367999.5</v>
      </c>
      <c r="G63" s="62">
        <f t="shared" si="0"/>
        <v>367999.5</v>
      </c>
      <c r="H63" s="62"/>
      <c r="I63" s="69">
        <v>367999.5</v>
      </c>
      <c r="J63" s="69">
        <v>367999.5</v>
      </c>
      <c r="K63" s="69">
        <f t="shared" si="2"/>
        <v>0</v>
      </c>
      <c r="L63" s="69">
        <f t="shared" si="3"/>
        <v>100</v>
      </c>
      <c r="M63" s="69">
        <f t="shared" si="4"/>
        <v>71999.5</v>
      </c>
      <c r="N63" s="190">
        <f t="shared" si="5"/>
        <v>124.32415540540541</v>
      </c>
    </row>
    <row r="64" spans="1:14" s="46" customFormat="1" ht="22.5" x14ac:dyDescent="0.2">
      <c r="A64" s="43" t="s">
        <v>67</v>
      </c>
      <c r="B64" s="44" t="s">
        <v>68</v>
      </c>
      <c r="C64" s="45" t="s">
        <v>5</v>
      </c>
      <c r="D64" s="71" t="s">
        <v>5</v>
      </c>
      <c r="E64" s="62"/>
      <c r="F64" s="62"/>
      <c r="G64" s="62">
        <f t="shared" si="0"/>
        <v>0</v>
      </c>
      <c r="H64" s="62"/>
      <c r="I64" s="69"/>
      <c r="J64" s="69"/>
      <c r="K64" s="69">
        <f t="shared" si="2"/>
        <v>0</v>
      </c>
      <c r="L64" s="69"/>
      <c r="M64" s="69" t="e">
        <f t="shared" si="4"/>
        <v>#VALUE!</v>
      </c>
      <c r="N64" s="190" t="e">
        <f t="shared" si="5"/>
        <v>#VALUE!</v>
      </c>
    </row>
    <row r="65" spans="1:14" s="46" customFormat="1" ht="33.75" x14ac:dyDescent="0.2">
      <c r="A65" s="43" t="s">
        <v>69</v>
      </c>
      <c r="B65" s="44" t="s">
        <v>70</v>
      </c>
      <c r="C65" s="45" t="s">
        <v>5</v>
      </c>
      <c r="D65" s="71" t="s">
        <v>5</v>
      </c>
      <c r="E65" s="62"/>
      <c r="F65" s="62"/>
      <c r="G65" s="62">
        <f t="shared" si="0"/>
        <v>0</v>
      </c>
      <c r="H65" s="62"/>
      <c r="I65" s="69"/>
      <c r="J65" s="69"/>
      <c r="K65" s="69">
        <f t="shared" si="2"/>
        <v>0</v>
      </c>
      <c r="L65" s="69"/>
      <c r="M65" s="69" t="e">
        <f t="shared" si="4"/>
        <v>#VALUE!</v>
      </c>
      <c r="N65" s="190" t="e">
        <f t="shared" si="5"/>
        <v>#VALUE!</v>
      </c>
    </row>
    <row r="66" spans="1:14" s="46" customFormat="1" ht="33.75" x14ac:dyDescent="0.2">
      <c r="A66" s="43" t="s">
        <v>38</v>
      </c>
      <c r="B66" s="44" t="s">
        <v>71</v>
      </c>
      <c r="C66" s="45" t="s">
        <v>5</v>
      </c>
      <c r="D66" s="71">
        <v>9900</v>
      </c>
      <c r="E66" s="62"/>
      <c r="F66" s="62">
        <v>34100</v>
      </c>
      <c r="G66" s="62">
        <f t="shared" si="0"/>
        <v>34100</v>
      </c>
      <c r="H66" s="62"/>
      <c r="I66" s="69">
        <v>34100</v>
      </c>
      <c r="J66" s="69">
        <v>34100</v>
      </c>
      <c r="K66" s="69">
        <f t="shared" si="2"/>
        <v>0</v>
      </c>
      <c r="L66" s="69">
        <f t="shared" si="3"/>
        <v>100</v>
      </c>
      <c r="M66" s="69">
        <f t="shared" si="4"/>
        <v>24200</v>
      </c>
      <c r="N66" s="190">
        <f t="shared" si="5"/>
        <v>344.44444444444446</v>
      </c>
    </row>
    <row r="67" spans="1:14" s="46" customFormat="1" ht="22.5" x14ac:dyDescent="0.2">
      <c r="A67" s="43" t="s">
        <v>40</v>
      </c>
      <c r="B67" s="44" t="s">
        <v>72</v>
      </c>
      <c r="C67" s="45" t="s">
        <v>5</v>
      </c>
      <c r="D67" s="71">
        <v>3632872.36</v>
      </c>
      <c r="E67" s="62"/>
      <c r="F67" s="62">
        <v>5150579</v>
      </c>
      <c r="G67" s="62">
        <f t="shared" si="0"/>
        <v>5150579</v>
      </c>
      <c r="H67" s="62"/>
      <c r="I67" s="69">
        <v>5150579</v>
      </c>
      <c r="J67" s="69">
        <v>5150578.59</v>
      </c>
      <c r="K67" s="69">
        <f t="shared" si="2"/>
        <v>-0.41000000014901161</v>
      </c>
      <c r="L67" s="69">
        <f t="shared" si="3"/>
        <v>99.999992039729904</v>
      </c>
      <c r="M67" s="69">
        <f t="shared" si="4"/>
        <v>1517706.23</v>
      </c>
      <c r="N67" s="190">
        <f t="shared" si="5"/>
        <v>141.77703149471509</v>
      </c>
    </row>
    <row r="68" spans="1:14" s="42" customFormat="1" x14ac:dyDescent="0.2">
      <c r="A68" s="39" t="s">
        <v>73</v>
      </c>
      <c r="B68" s="40" t="s">
        <v>74</v>
      </c>
      <c r="C68" s="41" t="s">
        <v>5</v>
      </c>
      <c r="D68" s="163">
        <v>0</v>
      </c>
      <c r="E68" s="163">
        <f>E69</f>
        <v>0</v>
      </c>
      <c r="F68" s="163"/>
      <c r="G68" s="158">
        <f t="shared" si="0"/>
        <v>0</v>
      </c>
      <c r="H68" s="158"/>
      <c r="I68" s="164"/>
      <c r="J68" s="164"/>
      <c r="K68" s="164">
        <f t="shared" si="2"/>
        <v>0</v>
      </c>
      <c r="L68" s="164"/>
      <c r="M68" s="164">
        <f t="shared" si="4"/>
        <v>0</v>
      </c>
      <c r="N68" s="154"/>
    </row>
    <row r="69" spans="1:14" s="46" customFormat="1" ht="33.75" x14ac:dyDescent="0.2">
      <c r="A69" s="43" t="s">
        <v>75</v>
      </c>
      <c r="B69" s="44" t="s">
        <v>76</v>
      </c>
      <c r="C69" s="45" t="s">
        <v>5</v>
      </c>
      <c r="D69" s="71">
        <v>0</v>
      </c>
      <c r="E69" s="62"/>
      <c r="F69" s="62"/>
      <c r="G69" s="158">
        <f t="shared" si="0"/>
        <v>0</v>
      </c>
      <c r="H69" s="158"/>
      <c r="I69" s="69"/>
      <c r="J69" s="164"/>
      <c r="K69" s="164">
        <f t="shared" si="2"/>
        <v>0</v>
      </c>
      <c r="L69" s="164"/>
      <c r="M69" s="164">
        <f t="shared" si="4"/>
        <v>0</v>
      </c>
      <c r="N69" s="154"/>
    </row>
    <row r="70" spans="1:14" s="42" customFormat="1" x14ac:dyDescent="0.2">
      <c r="A70" s="52" t="s">
        <v>42</v>
      </c>
      <c r="B70" s="40" t="s">
        <v>77</v>
      </c>
      <c r="C70" s="41" t="s">
        <v>5</v>
      </c>
      <c r="D70" s="162">
        <v>26515.1</v>
      </c>
      <c r="E70" s="163"/>
      <c r="F70" s="163">
        <v>88454.5</v>
      </c>
      <c r="G70" s="163">
        <f t="shared" si="0"/>
        <v>88454.5</v>
      </c>
      <c r="H70" s="163"/>
      <c r="I70" s="164">
        <v>88454.5</v>
      </c>
      <c r="J70" s="164">
        <v>88454.5</v>
      </c>
      <c r="K70" s="164">
        <f t="shared" si="2"/>
        <v>0</v>
      </c>
      <c r="L70" s="164">
        <f t="shared" si="3"/>
        <v>100</v>
      </c>
      <c r="M70" s="164">
        <f t="shared" si="4"/>
        <v>61939.4</v>
      </c>
      <c r="N70" s="154">
        <f t="shared" si="5"/>
        <v>333.60047670949763</v>
      </c>
    </row>
    <row r="71" spans="1:14" s="42" customFormat="1" ht="22.5" x14ac:dyDescent="0.2">
      <c r="A71" s="39" t="s">
        <v>44</v>
      </c>
      <c r="B71" s="40" t="s">
        <v>78</v>
      </c>
      <c r="C71" s="41" t="s">
        <v>5</v>
      </c>
      <c r="D71" s="163">
        <f>SUM(D72:D73)</f>
        <v>74911</v>
      </c>
      <c r="E71" s="163">
        <f>SUM(E72:E73)</f>
        <v>0</v>
      </c>
      <c r="F71" s="163">
        <f>SUM(F72:F73)</f>
        <v>190265</v>
      </c>
      <c r="G71" s="163">
        <f t="shared" si="0"/>
        <v>190265</v>
      </c>
      <c r="H71" s="163"/>
      <c r="I71" s="163">
        <f t="shared" ref="I71:J71" si="29">SUM(I72:I73)</f>
        <v>190265</v>
      </c>
      <c r="J71" s="163">
        <f t="shared" si="29"/>
        <v>190265</v>
      </c>
      <c r="K71" s="164">
        <f t="shared" si="2"/>
        <v>0</v>
      </c>
      <c r="L71" s="164">
        <f t="shared" si="3"/>
        <v>100</v>
      </c>
      <c r="M71" s="164">
        <f t="shared" si="4"/>
        <v>115354</v>
      </c>
      <c r="N71" s="154">
        <f t="shared" si="5"/>
        <v>253.98806583812791</v>
      </c>
    </row>
    <row r="72" spans="1:14" s="46" customFormat="1" ht="33.75" x14ac:dyDescent="0.2">
      <c r="A72" s="43" t="s">
        <v>79</v>
      </c>
      <c r="B72" s="44" t="s">
        <v>80</v>
      </c>
      <c r="C72" s="45" t="s">
        <v>5</v>
      </c>
      <c r="D72" s="71">
        <v>74342</v>
      </c>
      <c r="E72" s="62"/>
      <c r="F72" s="62"/>
      <c r="G72" s="62">
        <f t="shared" si="0"/>
        <v>0</v>
      </c>
      <c r="H72" s="62"/>
      <c r="I72" s="69"/>
      <c r="J72" s="69"/>
      <c r="K72" s="69">
        <f t="shared" si="2"/>
        <v>0</v>
      </c>
      <c r="L72" s="69"/>
      <c r="M72" s="69">
        <f t="shared" si="4"/>
        <v>-74342</v>
      </c>
      <c r="N72" s="190">
        <f t="shared" si="5"/>
        <v>0</v>
      </c>
    </row>
    <row r="73" spans="1:14" s="46" customFormat="1" ht="45" x14ac:dyDescent="0.2">
      <c r="A73" s="43" t="s">
        <v>46</v>
      </c>
      <c r="B73" s="44" t="s">
        <v>81</v>
      </c>
      <c r="C73" s="45" t="s">
        <v>5</v>
      </c>
      <c r="D73" s="71">
        <v>569</v>
      </c>
      <c r="E73" s="62"/>
      <c r="F73" s="62">
        <v>190265</v>
      </c>
      <c r="G73" s="62">
        <f t="shared" si="0"/>
        <v>190265</v>
      </c>
      <c r="H73" s="62"/>
      <c r="I73" s="69">
        <v>190265</v>
      </c>
      <c r="J73" s="69">
        <v>190265</v>
      </c>
      <c r="K73" s="69">
        <f t="shared" si="2"/>
        <v>0</v>
      </c>
      <c r="L73" s="69">
        <f t="shared" si="3"/>
        <v>100</v>
      </c>
      <c r="M73" s="69">
        <f t="shared" si="4"/>
        <v>189696</v>
      </c>
      <c r="N73" s="190">
        <f t="shared" si="5"/>
        <v>33438.488576449912</v>
      </c>
    </row>
    <row r="74" spans="1:14" s="48" customFormat="1" ht="147.75" x14ac:dyDescent="0.2">
      <c r="A74" s="47" t="s">
        <v>82</v>
      </c>
      <c r="B74" s="37" t="s">
        <v>83</v>
      </c>
      <c r="C74" s="35" t="s">
        <v>5</v>
      </c>
      <c r="D74" s="158">
        <f t="shared" ref="D74" si="30">D75</f>
        <v>487348.63</v>
      </c>
      <c r="E74" s="158">
        <f t="shared" ref="E74:F74" si="31">E75</f>
        <v>473100</v>
      </c>
      <c r="F74" s="158">
        <f t="shared" si="31"/>
        <v>473100</v>
      </c>
      <c r="G74" s="158">
        <f t="shared" si="0"/>
        <v>0</v>
      </c>
      <c r="H74" s="158">
        <f t="shared" si="1"/>
        <v>100</v>
      </c>
      <c r="I74" s="158">
        <f t="shared" ref="I74:J74" si="32">I75</f>
        <v>473100</v>
      </c>
      <c r="J74" s="158">
        <f t="shared" si="32"/>
        <v>450510.06</v>
      </c>
      <c r="K74" s="159">
        <f t="shared" si="2"/>
        <v>-22589.940000000002</v>
      </c>
      <c r="L74" s="159">
        <f t="shared" si="3"/>
        <v>95.225123652504749</v>
      </c>
      <c r="M74" s="159">
        <f t="shared" si="4"/>
        <v>-36838.570000000007</v>
      </c>
      <c r="N74" s="155">
        <f t="shared" si="5"/>
        <v>92.441023174724009</v>
      </c>
    </row>
    <row r="75" spans="1:14" s="42" customFormat="1" ht="33.75" x14ac:dyDescent="0.2">
      <c r="A75" s="39" t="s">
        <v>1077</v>
      </c>
      <c r="B75" s="40" t="s">
        <v>84</v>
      </c>
      <c r="C75" s="41" t="s">
        <v>5</v>
      </c>
      <c r="D75" s="163">
        <f>D76+D85</f>
        <v>487348.63</v>
      </c>
      <c r="E75" s="163">
        <v>473100</v>
      </c>
      <c r="F75" s="163">
        <f>F76+F85</f>
        <v>473100</v>
      </c>
      <c r="G75" s="163">
        <f t="shared" si="0"/>
        <v>0</v>
      </c>
      <c r="H75" s="163">
        <f t="shared" si="1"/>
        <v>100</v>
      </c>
      <c r="I75" s="163">
        <f t="shared" ref="I75:J75" si="33">I76+I85</f>
        <v>473100</v>
      </c>
      <c r="J75" s="163">
        <f t="shared" si="33"/>
        <v>450510.06</v>
      </c>
      <c r="K75" s="164">
        <f t="shared" si="2"/>
        <v>-22589.940000000002</v>
      </c>
      <c r="L75" s="164">
        <f t="shared" si="3"/>
        <v>95.225123652504749</v>
      </c>
      <c r="M75" s="164">
        <f t="shared" si="4"/>
        <v>-36838.570000000007</v>
      </c>
      <c r="N75" s="154">
        <f t="shared" si="5"/>
        <v>92.441023174724009</v>
      </c>
    </row>
    <row r="76" spans="1:14" s="42" customFormat="1" x14ac:dyDescent="0.2">
      <c r="A76" s="39" t="s">
        <v>13</v>
      </c>
      <c r="B76" s="40" t="s">
        <v>85</v>
      </c>
      <c r="C76" s="41" t="s">
        <v>5</v>
      </c>
      <c r="D76" s="163">
        <f>D77+D81</f>
        <v>442748.63</v>
      </c>
      <c r="E76" s="163">
        <f>E77+E81</f>
        <v>0</v>
      </c>
      <c r="F76" s="163">
        <f>F77+F81</f>
        <v>441700</v>
      </c>
      <c r="G76" s="163">
        <f t="shared" si="0"/>
        <v>441700</v>
      </c>
      <c r="H76" s="163"/>
      <c r="I76" s="163">
        <f t="shared" ref="I76:J76" si="34">I77+I81</f>
        <v>441700</v>
      </c>
      <c r="J76" s="163">
        <f t="shared" si="34"/>
        <v>419110.06</v>
      </c>
      <c r="K76" s="164">
        <f t="shared" si="2"/>
        <v>-22589.940000000002</v>
      </c>
      <c r="L76" s="164">
        <f t="shared" si="3"/>
        <v>94.885682589993209</v>
      </c>
      <c r="M76" s="164">
        <f t="shared" si="4"/>
        <v>-23638.570000000007</v>
      </c>
      <c r="N76" s="154">
        <f t="shared" si="5"/>
        <v>94.660950164882493</v>
      </c>
    </row>
    <row r="77" spans="1:14" s="42" customFormat="1" ht="33.75" x14ac:dyDescent="0.2">
      <c r="A77" s="39" t="s">
        <v>15</v>
      </c>
      <c r="B77" s="40" t="s">
        <v>86</v>
      </c>
      <c r="C77" s="41" t="s">
        <v>5</v>
      </c>
      <c r="D77" s="163">
        <f>SUM(D78:D80)</f>
        <v>399583</v>
      </c>
      <c r="E77" s="163">
        <f>SUM(E78:E80)</f>
        <v>0</v>
      </c>
      <c r="F77" s="163">
        <f>SUM(F78:F80)</f>
        <v>386600</v>
      </c>
      <c r="G77" s="163">
        <f t="shared" ref="G77:G140" si="35">F77-E77</f>
        <v>386600</v>
      </c>
      <c r="H77" s="163"/>
      <c r="I77" s="163">
        <f t="shared" ref="I77:J77" si="36">SUM(I78:I80)</f>
        <v>386600</v>
      </c>
      <c r="J77" s="163">
        <f t="shared" si="36"/>
        <v>375448.87</v>
      </c>
      <c r="K77" s="164">
        <f t="shared" ref="K77:K140" si="37">J77-I77</f>
        <v>-11151.130000000005</v>
      </c>
      <c r="L77" s="164">
        <f t="shared" ref="L77:L140" si="38">J77/I77*100</f>
        <v>97.115589756854632</v>
      </c>
      <c r="M77" s="164">
        <f t="shared" ref="M77:M140" si="39">J77-D77</f>
        <v>-24134.130000000005</v>
      </c>
      <c r="N77" s="154">
        <f t="shared" ref="N77:N140" si="40">J77/D77*100</f>
        <v>93.960170978244818</v>
      </c>
    </row>
    <row r="78" spans="1:14" s="46" customFormat="1" x14ac:dyDescent="0.2">
      <c r="A78" s="43" t="s">
        <v>17</v>
      </c>
      <c r="B78" s="44" t="s">
        <v>87</v>
      </c>
      <c r="C78" s="45" t="s">
        <v>5</v>
      </c>
      <c r="D78" s="71">
        <v>293432</v>
      </c>
      <c r="E78" s="62"/>
      <c r="F78" s="62">
        <v>290700</v>
      </c>
      <c r="G78" s="62">
        <f t="shared" si="35"/>
        <v>290700</v>
      </c>
      <c r="H78" s="158"/>
      <c r="I78" s="69">
        <v>290700</v>
      </c>
      <c r="J78" s="164">
        <v>288273.87</v>
      </c>
      <c r="K78" s="164">
        <f t="shared" si="37"/>
        <v>-2426.1300000000047</v>
      </c>
      <c r="L78" s="164">
        <f t="shared" si="38"/>
        <v>99.165417956656341</v>
      </c>
      <c r="M78" s="164">
        <f t="shared" si="39"/>
        <v>-5158.1300000000047</v>
      </c>
      <c r="N78" s="154">
        <f t="shared" si="40"/>
        <v>98.242137871806761</v>
      </c>
    </row>
    <row r="79" spans="1:14" s="46" customFormat="1" x14ac:dyDescent="0.2">
      <c r="A79" s="43" t="s">
        <v>29</v>
      </c>
      <c r="B79" s="44" t="s">
        <v>88</v>
      </c>
      <c r="C79" s="45" t="s">
        <v>5</v>
      </c>
      <c r="D79" s="71">
        <v>7020</v>
      </c>
      <c r="E79" s="62"/>
      <c r="F79" s="62">
        <v>8100</v>
      </c>
      <c r="G79" s="62">
        <f t="shared" si="35"/>
        <v>8100</v>
      </c>
      <c r="H79" s="158"/>
      <c r="I79" s="69">
        <v>8100</v>
      </c>
      <c r="J79" s="164">
        <v>5400</v>
      </c>
      <c r="K79" s="164">
        <f t="shared" si="37"/>
        <v>-2700</v>
      </c>
      <c r="L79" s="164">
        <f t="shared" si="38"/>
        <v>66.666666666666657</v>
      </c>
      <c r="M79" s="164">
        <f t="shared" si="39"/>
        <v>-1620</v>
      </c>
      <c r="N79" s="154">
        <f t="shared" si="40"/>
        <v>76.923076923076934</v>
      </c>
    </row>
    <row r="80" spans="1:14" s="46" customFormat="1" ht="33.75" x14ac:dyDescent="0.2">
      <c r="A80" s="43" t="s">
        <v>19</v>
      </c>
      <c r="B80" s="44" t="s">
        <v>89</v>
      </c>
      <c r="C80" s="45" t="s">
        <v>5</v>
      </c>
      <c r="D80" s="71">
        <v>99131</v>
      </c>
      <c r="E80" s="62"/>
      <c r="F80" s="62">
        <v>87800</v>
      </c>
      <c r="G80" s="62">
        <f t="shared" si="35"/>
        <v>87800</v>
      </c>
      <c r="H80" s="158"/>
      <c r="I80" s="69">
        <v>87800</v>
      </c>
      <c r="J80" s="164">
        <v>81775</v>
      </c>
      <c r="K80" s="164">
        <f t="shared" si="37"/>
        <v>-6025</v>
      </c>
      <c r="L80" s="164">
        <f t="shared" si="38"/>
        <v>93.137813211845099</v>
      </c>
      <c r="M80" s="164">
        <f t="shared" si="39"/>
        <v>-17356</v>
      </c>
      <c r="N80" s="154">
        <f t="shared" si="40"/>
        <v>82.491854213111949</v>
      </c>
    </row>
    <row r="81" spans="1:14" s="42" customFormat="1" x14ac:dyDescent="0.2">
      <c r="A81" s="39" t="s">
        <v>32</v>
      </c>
      <c r="B81" s="40" t="s">
        <v>90</v>
      </c>
      <c r="C81" s="41" t="s">
        <v>5</v>
      </c>
      <c r="D81" s="163">
        <f>SUM(D82:D84)</f>
        <v>43165.63</v>
      </c>
      <c r="E81" s="163">
        <f>SUM(E82:E84)</f>
        <v>0</v>
      </c>
      <c r="F81" s="163">
        <f>SUM(F82:F84)</f>
        <v>55100</v>
      </c>
      <c r="G81" s="163">
        <f t="shared" si="35"/>
        <v>55100</v>
      </c>
      <c r="H81" s="158"/>
      <c r="I81" s="163">
        <f t="shared" ref="I81:J81" si="41">SUM(I82:I84)</f>
        <v>55100</v>
      </c>
      <c r="J81" s="163">
        <f t="shared" si="41"/>
        <v>43661.19</v>
      </c>
      <c r="K81" s="164">
        <f t="shared" si="37"/>
        <v>-11438.809999999998</v>
      </c>
      <c r="L81" s="164">
        <f t="shared" si="38"/>
        <v>79.239909255898368</v>
      </c>
      <c r="M81" s="164">
        <f t="shared" si="39"/>
        <v>495.56000000000495</v>
      </c>
      <c r="N81" s="154">
        <f t="shared" si="40"/>
        <v>101.1480430147782</v>
      </c>
    </row>
    <row r="82" spans="1:14" s="46" customFormat="1" x14ac:dyDescent="0.2">
      <c r="A82" s="43" t="s">
        <v>34</v>
      </c>
      <c r="B82" s="44" t="s">
        <v>91</v>
      </c>
      <c r="C82" s="45" t="s">
        <v>5</v>
      </c>
      <c r="D82" s="71">
        <v>9026.2999999999993</v>
      </c>
      <c r="E82" s="62"/>
      <c r="F82" s="62">
        <v>23100</v>
      </c>
      <c r="G82" s="62">
        <f t="shared" si="35"/>
        <v>23100</v>
      </c>
      <c r="H82" s="62"/>
      <c r="I82" s="69">
        <v>23100</v>
      </c>
      <c r="J82" s="69">
        <v>19882.86</v>
      </c>
      <c r="K82" s="69">
        <f t="shared" si="37"/>
        <v>-3217.1399999999994</v>
      </c>
      <c r="L82" s="69">
        <f t="shared" si="38"/>
        <v>86.072987012987014</v>
      </c>
      <c r="M82" s="69">
        <f t="shared" si="39"/>
        <v>10856.560000000001</v>
      </c>
      <c r="N82" s="190">
        <f t="shared" si="40"/>
        <v>220.27696841452206</v>
      </c>
    </row>
    <row r="83" spans="1:14" s="46" customFormat="1" ht="22.5" x14ac:dyDescent="0.2">
      <c r="A83" s="43" t="s">
        <v>36</v>
      </c>
      <c r="B83" s="44" t="s">
        <v>92</v>
      </c>
      <c r="C83" s="45" t="s">
        <v>5</v>
      </c>
      <c r="D83" s="71">
        <v>21964</v>
      </c>
      <c r="E83" s="62"/>
      <c r="F83" s="62">
        <v>20000</v>
      </c>
      <c r="G83" s="62">
        <f t="shared" si="35"/>
        <v>20000</v>
      </c>
      <c r="H83" s="62"/>
      <c r="I83" s="69">
        <v>20000</v>
      </c>
      <c r="J83" s="69">
        <v>14400</v>
      </c>
      <c r="K83" s="69">
        <f t="shared" si="37"/>
        <v>-5600</v>
      </c>
      <c r="L83" s="69">
        <f t="shared" si="38"/>
        <v>72</v>
      </c>
      <c r="M83" s="69">
        <f t="shared" si="39"/>
        <v>-7564</v>
      </c>
      <c r="N83" s="190">
        <f t="shared" si="40"/>
        <v>65.561828446548901</v>
      </c>
    </row>
    <row r="84" spans="1:14" s="46" customFormat="1" ht="22.5" x14ac:dyDescent="0.2">
      <c r="A84" s="43" t="s">
        <v>40</v>
      </c>
      <c r="B84" s="44" t="s">
        <v>93</v>
      </c>
      <c r="C84" s="45" t="s">
        <v>5</v>
      </c>
      <c r="D84" s="71">
        <v>12175.33</v>
      </c>
      <c r="E84" s="62"/>
      <c r="F84" s="62">
        <v>12000</v>
      </c>
      <c r="G84" s="62">
        <f t="shared" si="35"/>
        <v>12000</v>
      </c>
      <c r="H84" s="62"/>
      <c r="I84" s="69">
        <v>12000</v>
      </c>
      <c r="J84" s="69">
        <v>9378.33</v>
      </c>
      <c r="K84" s="69">
        <f t="shared" si="37"/>
        <v>-2621.67</v>
      </c>
      <c r="L84" s="69">
        <f t="shared" si="38"/>
        <v>78.152749999999997</v>
      </c>
      <c r="M84" s="69">
        <f t="shared" si="39"/>
        <v>-2797</v>
      </c>
      <c r="N84" s="190">
        <f t="shared" si="40"/>
        <v>77.027316713386824</v>
      </c>
    </row>
    <row r="85" spans="1:14" s="42" customFormat="1" ht="22.5" x14ac:dyDescent="0.2">
      <c r="A85" s="39" t="s">
        <v>44</v>
      </c>
      <c r="B85" s="40" t="s">
        <v>94</v>
      </c>
      <c r="C85" s="41" t="s">
        <v>5</v>
      </c>
      <c r="D85" s="163">
        <f>SUM(D86:D87)</f>
        <v>44600</v>
      </c>
      <c r="E85" s="163">
        <f>SUM(E86:E87)</f>
        <v>0</v>
      </c>
      <c r="F85" s="163">
        <f>SUM(F86:F87)</f>
        <v>31400</v>
      </c>
      <c r="G85" s="163">
        <f t="shared" si="35"/>
        <v>31400</v>
      </c>
      <c r="H85" s="163"/>
      <c r="I85" s="163">
        <f t="shared" ref="I85:J85" si="42">SUM(I86:I87)</f>
        <v>31400</v>
      </c>
      <c r="J85" s="163">
        <f t="shared" si="42"/>
        <v>31400</v>
      </c>
      <c r="K85" s="164">
        <f t="shared" si="37"/>
        <v>0</v>
      </c>
      <c r="L85" s="164">
        <f t="shared" si="38"/>
        <v>100</v>
      </c>
      <c r="M85" s="164">
        <f t="shared" si="39"/>
        <v>-13200</v>
      </c>
      <c r="N85" s="154">
        <f t="shared" si="40"/>
        <v>70.403587443946194</v>
      </c>
    </row>
    <row r="86" spans="1:14" s="46" customFormat="1" ht="33.75" x14ac:dyDescent="0.2">
      <c r="A86" s="43" t="s">
        <v>79</v>
      </c>
      <c r="B86" s="44" t="s">
        <v>95</v>
      </c>
      <c r="C86" s="45" t="s">
        <v>5</v>
      </c>
      <c r="D86" s="71">
        <v>29100</v>
      </c>
      <c r="E86" s="62"/>
      <c r="F86" s="62">
        <v>12600</v>
      </c>
      <c r="G86" s="62">
        <f t="shared" si="35"/>
        <v>12600</v>
      </c>
      <c r="H86" s="62"/>
      <c r="I86" s="69">
        <v>12600</v>
      </c>
      <c r="J86" s="69">
        <v>12600</v>
      </c>
      <c r="K86" s="69">
        <f t="shared" si="37"/>
        <v>0</v>
      </c>
      <c r="L86" s="69">
        <f t="shared" si="38"/>
        <v>100</v>
      </c>
      <c r="M86" s="69">
        <f t="shared" si="39"/>
        <v>-16500</v>
      </c>
      <c r="N86" s="190">
        <f t="shared" si="40"/>
        <v>43.298969072164951</v>
      </c>
    </row>
    <row r="87" spans="1:14" s="46" customFormat="1" ht="45" x14ac:dyDescent="0.2">
      <c r="A87" s="43" t="s">
        <v>46</v>
      </c>
      <c r="B87" s="44" t="s">
        <v>96</v>
      </c>
      <c r="C87" s="45" t="s">
        <v>5</v>
      </c>
      <c r="D87" s="71">
        <v>15500</v>
      </c>
      <c r="E87" s="62"/>
      <c r="F87" s="62">
        <v>18800</v>
      </c>
      <c r="G87" s="62">
        <f t="shared" si="35"/>
        <v>18800</v>
      </c>
      <c r="H87" s="62"/>
      <c r="I87" s="69">
        <v>18800</v>
      </c>
      <c r="J87" s="69">
        <v>18800</v>
      </c>
      <c r="K87" s="69">
        <f t="shared" si="37"/>
        <v>0</v>
      </c>
      <c r="L87" s="69">
        <f t="shared" si="38"/>
        <v>100</v>
      </c>
      <c r="M87" s="69">
        <f t="shared" si="39"/>
        <v>3300</v>
      </c>
      <c r="N87" s="190">
        <f t="shared" si="40"/>
        <v>121.29032258064515</v>
      </c>
    </row>
    <row r="88" spans="1:14" s="48" customFormat="1" ht="147.75" x14ac:dyDescent="0.2">
      <c r="A88" s="47" t="s">
        <v>97</v>
      </c>
      <c r="B88" s="37" t="s">
        <v>98</v>
      </c>
      <c r="C88" s="35" t="s">
        <v>5</v>
      </c>
      <c r="D88" s="158">
        <f>D89</f>
        <v>570114</v>
      </c>
      <c r="E88" s="158">
        <f>E89</f>
        <v>854250</v>
      </c>
      <c r="F88" s="158">
        <f>F89</f>
        <v>854250</v>
      </c>
      <c r="G88" s="158">
        <f t="shared" si="35"/>
        <v>0</v>
      </c>
      <c r="H88" s="158">
        <f t="shared" ref="H88:H139" si="43">F88/E88*100</f>
        <v>100</v>
      </c>
      <c r="I88" s="158">
        <f t="shared" ref="I88:J88" si="44">I89</f>
        <v>854250</v>
      </c>
      <c r="J88" s="158">
        <f t="shared" si="44"/>
        <v>792004.12999999989</v>
      </c>
      <c r="K88" s="159">
        <f t="shared" si="37"/>
        <v>-62245.870000000112</v>
      </c>
      <c r="L88" s="159">
        <f t="shared" si="38"/>
        <v>92.713389522973358</v>
      </c>
      <c r="M88" s="159">
        <f t="shared" si="39"/>
        <v>221890.12999999989</v>
      </c>
      <c r="N88" s="155">
        <f t="shared" si="40"/>
        <v>138.92030892067197</v>
      </c>
    </row>
    <row r="89" spans="1:14" s="42" customFormat="1" ht="33.75" x14ac:dyDescent="0.2">
      <c r="A89" s="39" t="s">
        <v>1077</v>
      </c>
      <c r="B89" s="40" t="s">
        <v>99</v>
      </c>
      <c r="C89" s="41" t="s">
        <v>5</v>
      </c>
      <c r="D89" s="163">
        <f>D90+D99</f>
        <v>570114</v>
      </c>
      <c r="E89" s="163">
        <v>854250</v>
      </c>
      <c r="F89" s="163">
        <f>F90+F99</f>
        <v>854250</v>
      </c>
      <c r="G89" s="163">
        <f t="shared" si="35"/>
        <v>0</v>
      </c>
      <c r="H89" s="163">
        <f t="shared" si="43"/>
        <v>100</v>
      </c>
      <c r="I89" s="163">
        <f t="shared" ref="I89:J89" si="45">I90+I99</f>
        <v>854250</v>
      </c>
      <c r="J89" s="163">
        <f t="shared" si="45"/>
        <v>792004.12999999989</v>
      </c>
      <c r="K89" s="164">
        <f t="shared" si="37"/>
        <v>-62245.870000000112</v>
      </c>
      <c r="L89" s="164">
        <f t="shared" si="38"/>
        <v>92.713389522973358</v>
      </c>
      <c r="M89" s="164">
        <f t="shared" si="39"/>
        <v>221890.12999999989</v>
      </c>
      <c r="N89" s="154">
        <f t="shared" si="40"/>
        <v>138.92030892067197</v>
      </c>
    </row>
    <row r="90" spans="1:14" s="42" customFormat="1" x14ac:dyDescent="0.2">
      <c r="A90" s="39" t="s">
        <v>13</v>
      </c>
      <c r="B90" s="40" t="s">
        <v>100</v>
      </c>
      <c r="C90" s="41" t="s">
        <v>5</v>
      </c>
      <c r="D90" s="163">
        <f>D91+D95</f>
        <v>517834</v>
      </c>
      <c r="E90" s="163">
        <f>E91+E95</f>
        <v>0</v>
      </c>
      <c r="F90" s="163">
        <f>F91+F95</f>
        <v>806350</v>
      </c>
      <c r="G90" s="163">
        <f t="shared" si="35"/>
        <v>806350</v>
      </c>
      <c r="H90" s="163"/>
      <c r="I90" s="163">
        <f t="shared" ref="I90:J90" si="46">I91+I95</f>
        <v>806350</v>
      </c>
      <c r="J90" s="163">
        <f t="shared" si="46"/>
        <v>744104.12999999989</v>
      </c>
      <c r="K90" s="164">
        <f t="shared" si="37"/>
        <v>-62245.870000000112</v>
      </c>
      <c r="L90" s="164">
        <f t="shared" si="38"/>
        <v>92.280539467972957</v>
      </c>
      <c r="M90" s="164">
        <f t="shared" si="39"/>
        <v>226270.12999999989</v>
      </c>
      <c r="N90" s="154">
        <f t="shared" si="40"/>
        <v>143.69549508143533</v>
      </c>
    </row>
    <row r="91" spans="1:14" s="42" customFormat="1" ht="33.75" x14ac:dyDescent="0.2">
      <c r="A91" s="39" t="s">
        <v>15</v>
      </c>
      <c r="B91" s="40" t="s">
        <v>101</v>
      </c>
      <c r="C91" s="41" t="s">
        <v>5</v>
      </c>
      <c r="D91" s="163">
        <f>SUM(D92:D94)</f>
        <v>493779</v>
      </c>
      <c r="E91" s="163">
        <f>SUM(E92:E94)</f>
        <v>0</v>
      </c>
      <c r="F91" s="163">
        <f>SUM(F92:F94)</f>
        <v>757800</v>
      </c>
      <c r="G91" s="163">
        <f t="shared" si="35"/>
        <v>757800</v>
      </c>
      <c r="H91" s="163"/>
      <c r="I91" s="163">
        <f t="shared" ref="I91:J91" si="47">SUM(I92:I94)</f>
        <v>757800</v>
      </c>
      <c r="J91" s="163">
        <f t="shared" si="47"/>
        <v>714651.15999999992</v>
      </c>
      <c r="K91" s="164">
        <f t="shared" si="37"/>
        <v>-43148.840000000084</v>
      </c>
      <c r="L91" s="164">
        <f t="shared" si="38"/>
        <v>94.306038532594343</v>
      </c>
      <c r="M91" s="164">
        <f t="shared" si="39"/>
        <v>220872.15999999992</v>
      </c>
      <c r="N91" s="154">
        <f t="shared" si="40"/>
        <v>144.73097478831622</v>
      </c>
    </row>
    <row r="92" spans="1:14" s="42" customFormat="1" x14ac:dyDescent="0.2">
      <c r="A92" s="52" t="s">
        <v>17</v>
      </c>
      <c r="B92" s="40" t="s">
        <v>102</v>
      </c>
      <c r="C92" s="41" t="s">
        <v>5</v>
      </c>
      <c r="D92" s="162">
        <v>368254</v>
      </c>
      <c r="E92" s="163"/>
      <c r="F92" s="163">
        <v>580000</v>
      </c>
      <c r="G92" s="163">
        <f t="shared" si="35"/>
        <v>580000</v>
      </c>
      <c r="H92" s="163"/>
      <c r="I92" s="164">
        <v>580000</v>
      </c>
      <c r="J92" s="164">
        <v>549406.46</v>
      </c>
      <c r="K92" s="164">
        <f t="shared" si="37"/>
        <v>-30593.540000000037</v>
      </c>
      <c r="L92" s="164">
        <f t="shared" si="38"/>
        <v>94.725251724137934</v>
      </c>
      <c r="M92" s="164">
        <f t="shared" si="39"/>
        <v>181152.45999999996</v>
      </c>
      <c r="N92" s="154">
        <f t="shared" si="40"/>
        <v>149.19225860411564</v>
      </c>
    </row>
    <row r="93" spans="1:14" s="46" customFormat="1" x14ac:dyDescent="0.2">
      <c r="A93" s="43" t="s">
        <v>29</v>
      </c>
      <c r="B93" s="44" t="s">
        <v>103</v>
      </c>
      <c r="C93" s="45" t="s">
        <v>5</v>
      </c>
      <c r="D93" s="71">
        <v>1890</v>
      </c>
      <c r="E93" s="62"/>
      <c r="F93" s="62">
        <v>2700</v>
      </c>
      <c r="G93" s="62">
        <f t="shared" si="35"/>
        <v>2700</v>
      </c>
      <c r="H93" s="62"/>
      <c r="I93" s="69">
        <v>2700</v>
      </c>
      <c r="J93" s="69">
        <v>1620</v>
      </c>
      <c r="K93" s="69">
        <f t="shared" si="37"/>
        <v>-1080</v>
      </c>
      <c r="L93" s="69">
        <f t="shared" si="38"/>
        <v>60</v>
      </c>
      <c r="M93" s="69">
        <f t="shared" si="39"/>
        <v>-270</v>
      </c>
      <c r="N93" s="190">
        <f t="shared" si="40"/>
        <v>85.714285714285708</v>
      </c>
    </row>
    <row r="94" spans="1:14" s="46" customFormat="1" ht="33.75" x14ac:dyDescent="0.2">
      <c r="A94" s="43" t="s">
        <v>19</v>
      </c>
      <c r="B94" s="44" t="s">
        <v>104</v>
      </c>
      <c r="C94" s="45" t="s">
        <v>5</v>
      </c>
      <c r="D94" s="71">
        <v>123635</v>
      </c>
      <c r="E94" s="62"/>
      <c r="F94" s="62">
        <v>175100</v>
      </c>
      <c r="G94" s="62">
        <f t="shared" si="35"/>
        <v>175100</v>
      </c>
      <c r="H94" s="62"/>
      <c r="I94" s="69">
        <v>175100</v>
      </c>
      <c r="J94" s="69">
        <v>163624.70000000001</v>
      </c>
      <c r="K94" s="69">
        <f t="shared" si="37"/>
        <v>-11475.299999999988</v>
      </c>
      <c r="L94" s="69">
        <f t="shared" si="38"/>
        <v>93.446430611079393</v>
      </c>
      <c r="M94" s="69">
        <f t="shared" si="39"/>
        <v>39989.700000000012</v>
      </c>
      <c r="N94" s="190">
        <f t="shared" si="40"/>
        <v>132.34496704007765</v>
      </c>
    </row>
    <row r="95" spans="1:14" s="42" customFormat="1" x14ac:dyDescent="0.2">
      <c r="A95" s="39" t="s">
        <v>32</v>
      </c>
      <c r="B95" s="40" t="s">
        <v>105</v>
      </c>
      <c r="C95" s="41" t="s">
        <v>5</v>
      </c>
      <c r="D95" s="163">
        <f>SUM(D96:D98)</f>
        <v>24055</v>
      </c>
      <c r="E95" s="163">
        <f>SUM(E96:E98)</f>
        <v>0</v>
      </c>
      <c r="F95" s="163">
        <f>SUM(F96:F98)</f>
        <v>48550</v>
      </c>
      <c r="G95" s="163">
        <f t="shared" si="35"/>
        <v>48550</v>
      </c>
      <c r="H95" s="163"/>
      <c r="I95" s="163">
        <f>SUM(I96:I98)</f>
        <v>48550</v>
      </c>
      <c r="J95" s="163">
        <f>SUM(J96:J98)</f>
        <v>29452.97</v>
      </c>
      <c r="K95" s="164">
        <f t="shared" si="37"/>
        <v>-19097.03</v>
      </c>
      <c r="L95" s="164">
        <f t="shared" si="38"/>
        <v>60.665231719876424</v>
      </c>
      <c r="M95" s="164">
        <f t="shared" si="39"/>
        <v>5397.9700000000012</v>
      </c>
      <c r="N95" s="154">
        <f t="shared" si="40"/>
        <v>122.44011639991686</v>
      </c>
    </row>
    <row r="96" spans="1:14" s="46" customFormat="1" x14ac:dyDescent="0.2">
      <c r="A96" s="43" t="s">
        <v>34</v>
      </c>
      <c r="B96" s="44" t="s">
        <v>106</v>
      </c>
      <c r="C96" s="45" t="s">
        <v>5</v>
      </c>
      <c r="D96" s="71">
        <v>9500</v>
      </c>
      <c r="E96" s="62"/>
      <c r="F96" s="62">
        <v>22000</v>
      </c>
      <c r="G96" s="62">
        <f t="shared" si="35"/>
        <v>22000</v>
      </c>
      <c r="H96" s="62"/>
      <c r="I96" s="69">
        <v>22000</v>
      </c>
      <c r="J96" s="69">
        <v>20191.97</v>
      </c>
      <c r="K96" s="69">
        <f t="shared" si="37"/>
        <v>-1808.0299999999988</v>
      </c>
      <c r="L96" s="69">
        <f t="shared" si="38"/>
        <v>91.781681818181823</v>
      </c>
      <c r="M96" s="69">
        <f t="shared" si="39"/>
        <v>10691.970000000001</v>
      </c>
      <c r="N96" s="190">
        <f t="shared" si="40"/>
        <v>212.54705263157896</v>
      </c>
    </row>
    <row r="97" spans="1:14" s="46" customFormat="1" ht="22.5" x14ac:dyDescent="0.2">
      <c r="A97" s="43" t="s">
        <v>36</v>
      </c>
      <c r="B97" s="44" t="s">
        <v>107</v>
      </c>
      <c r="C97" s="45" t="s">
        <v>5</v>
      </c>
      <c r="D97" s="71">
        <v>14150</v>
      </c>
      <c r="E97" s="62"/>
      <c r="F97" s="62">
        <v>15000</v>
      </c>
      <c r="G97" s="62">
        <f t="shared" si="35"/>
        <v>15000</v>
      </c>
      <c r="H97" s="62"/>
      <c r="I97" s="69">
        <v>15000</v>
      </c>
      <c r="J97" s="69">
        <v>8856</v>
      </c>
      <c r="K97" s="69">
        <f t="shared" si="37"/>
        <v>-6144</v>
      </c>
      <c r="L97" s="69">
        <f t="shared" si="38"/>
        <v>59.040000000000006</v>
      </c>
      <c r="M97" s="69">
        <f t="shared" si="39"/>
        <v>-5294</v>
      </c>
      <c r="N97" s="190">
        <f t="shared" si="40"/>
        <v>62.586572438162548</v>
      </c>
    </row>
    <row r="98" spans="1:14" s="46" customFormat="1" ht="22.5" x14ac:dyDescent="0.2">
      <c r="A98" s="43" t="s">
        <v>40</v>
      </c>
      <c r="B98" s="44" t="s">
        <v>108</v>
      </c>
      <c r="C98" s="45" t="s">
        <v>5</v>
      </c>
      <c r="D98" s="71">
        <v>405</v>
      </c>
      <c r="E98" s="62"/>
      <c r="F98" s="62">
        <v>11550</v>
      </c>
      <c r="G98" s="62">
        <f t="shared" si="35"/>
        <v>11550</v>
      </c>
      <c r="H98" s="62"/>
      <c r="I98" s="69">
        <v>11550</v>
      </c>
      <c r="J98" s="69">
        <v>405</v>
      </c>
      <c r="K98" s="69">
        <f t="shared" si="37"/>
        <v>-11145</v>
      </c>
      <c r="L98" s="69">
        <f t="shared" si="38"/>
        <v>3.5064935064935061</v>
      </c>
      <c r="M98" s="69">
        <f t="shared" si="39"/>
        <v>0</v>
      </c>
      <c r="N98" s="190">
        <f t="shared" si="40"/>
        <v>100</v>
      </c>
    </row>
    <row r="99" spans="1:14" s="42" customFormat="1" ht="22.5" x14ac:dyDescent="0.2">
      <c r="A99" s="39" t="s">
        <v>44</v>
      </c>
      <c r="B99" s="40" t="s">
        <v>109</v>
      </c>
      <c r="C99" s="41" t="s">
        <v>5</v>
      </c>
      <c r="D99" s="163">
        <f>SUM(D100:D101)</f>
        <v>52280</v>
      </c>
      <c r="E99" s="163">
        <f>SUM(E100:E101)</f>
        <v>0</v>
      </c>
      <c r="F99" s="163">
        <f>SUM(F100:F101)</f>
        <v>47900</v>
      </c>
      <c r="G99" s="163">
        <f t="shared" si="35"/>
        <v>47900</v>
      </c>
      <c r="H99" s="163"/>
      <c r="I99" s="163">
        <f t="shared" ref="I99:J99" si="48">SUM(I100:I101)</f>
        <v>47900</v>
      </c>
      <c r="J99" s="163">
        <f t="shared" si="48"/>
        <v>47900</v>
      </c>
      <c r="K99" s="164">
        <f t="shared" si="37"/>
        <v>0</v>
      </c>
      <c r="L99" s="164">
        <f t="shared" si="38"/>
        <v>100</v>
      </c>
      <c r="M99" s="164">
        <f t="shared" si="39"/>
        <v>-4380</v>
      </c>
      <c r="N99" s="154">
        <f t="shared" si="40"/>
        <v>91.622035195103294</v>
      </c>
    </row>
    <row r="100" spans="1:14" s="46" customFormat="1" ht="33.75" x14ac:dyDescent="0.2">
      <c r="A100" s="43" t="s">
        <v>79</v>
      </c>
      <c r="B100" s="44" t="s">
        <v>110</v>
      </c>
      <c r="C100" s="45" t="s">
        <v>5</v>
      </c>
      <c r="D100" s="71">
        <v>45000</v>
      </c>
      <c r="E100" s="62"/>
      <c r="F100" s="62">
        <v>30850</v>
      </c>
      <c r="G100" s="62">
        <f t="shared" si="35"/>
        <v>30850</v>
      </c>
      <c r="H100" s="62"/>
      <c r="I100" s="69">
        <v>30850</v>
      </c>
      <c r="J100" s="69">
        <v>30850</v>
      </c>
      <c r="K100" s="69">
        <f t="shared" si="37"/>
        <v>0</v>
      </c>
      <c r="L100" s="69">
        <f t="shared" si="38"/>
        <v>100</v>
      </c>
      <c r="M100" s="69">
        <f t="shared" si="39"/>
        <v>-14150</v>
      </c>
      <c r="N100" s="190">
        <f t="shared" si="40"/>
        <v>68.555555555555557</v>
      </c>
    </row>
    <row r="101" spans="1:14" s="46" customFormat="1" ht="45" x14ac:dyDescent="0.2">
      <c r="A101" s="43" t="s">
        <v>46</v>
      </c>
      <c r="B101" s="44" t="s">
        <v>111</v>
      </c>
      <c r="C101" s="45" t="s">
        <v>5</v>
      </c>
      <c r="D101" s="71">
        <v>7280</v>
      </c>
      <c r="E101" s="62"/>
      <c r="F101" s="62">
        <v>17050</v>
      </c>
      <c r="G101" s="62">
        <f t="shared" si="35"/>
        <v>17050</v>
      </c>
      <c r="H101" s="62"/>
      <c r="I101" s="69">
        <v>17050</v>
      </c>
      <c r="J101" s="69">
        <v>17050</v>
      </c>
      <c r="K101" s="69">
        <f t="shared" si="37"/>
        <v>0</v>
      </c>
      <c r="L101" s="69">
        <f t="shared" si="38"/>
        <v>100</v>
      </c>
      <c r="M101" s="69">
        <f t="shared" si="39"/>
        <v>9770</v>
      </c>
      <c r="N101" s="190">
        <f t="shared" si="40"/>
        <v>234.2032967032967</v>
      </c>
    </row>
    <row r="102" spans="1:14" s="51" customFormat="1" ht="137.25" x14ac:dyDescent="0.2">
      <c r="A102" s="47" t="s">
        <v>112</v>
      </c>
      <c r="B102" s="49" t="s">
        <v>113</v>
      </c>
      <c r="C102" s="50" t="s">
        <v>5</v>
      </c>
      <c r="D102" s="158">
        <f>D103</f>
        <v>582645.54</v>
      </c>
      <c r="E102" s="158">
        <f>E103</f>
        <v>615400</v>
      </c>
      <c r="F102" s="158">
        <f>F103</f>
        <v>615400</v>
      </c>
      <c r="G102" s="158">
        <f t="shared" si="35"/>
        <v>0</v>
      </c>
      <c r="H102" s="158">
        <f t="shared" si="43"/>
        <v>100</v>
      </c>
      <c r="I102" s="158">
        <f t="shared" ref="I102:J102" si="49">I103</f>
        <v>615400</v>
      </c>
      <c r="J102" s="158">
        <f t="shared" si="49"/>
        <v>592524.43999999994</v>
      </c>
      <c r="K102" s="159">
        <f t="shared" si="37"/>
        <v>-22875.560000000056</v>
      </c>
      <c r="L102" s="159">
        <f t="shared" si="38"/>
        <v>96.282814429639245</v>
      </c>
      <c r="M102" s="159">
        <f t="shared" si="39"/>
        <v>9878.8999999999069</v>
      </c>
      <c r="N102" s="155">
        <f t="shared" si="40"/>
        <v>101.69552486405368</v>
      </c>
    </row>
    <row r="103" spans="1:14" s="42" customFormat="1" ht="33.75" x14ac:dyDescent="0.2">
      <c r="A103" s="39" t="s">
        <v>1077</v>
      </c>
      <c r="B103" s="40" t="s">
        <v>114</v>
      </c>
      <c r="C103" s="41" t="s">
        <v>5</v>
      </c>
      <c r="D103" s="163">
        <f>D104+D113</f>
        <v>582645.54</v>
      </c>
      <c r="E103" s="163">
        <v>615400</v>
      </c>
      <c r="F103" s="163">
        <f>F104+F113</f>
        <v>615400</v>
      </c>
      <c r="G103" s="163">
        <f t="shared" si="35"/>
        <v>0</v>
      </c>
      <c r="H103" s="163">
        <f t="shared" si="43"/>
        <v>100</v>
      </c>
      <c r="I103" s="163">
        <f t="shared" ref="I103:J103" si="50">I104+I113</f>
        <v>615400</v>
      </c>
      <c r="J103" s="163">
        <f t="shared" si="50"/>
        <v>592524.43999999994</v>
      </c>
      <c r="K103" s="164">
        <f t="shared" si="37"/>
        <v>-22875.560000000056</v>
      </c>
      <c r="L103" s="164">
        <f t="shared" si="38"/>
        <v>96.282814429639245</v>
      </c>
      <c r="M103" s="164">
        <f t="shared" si="39"/>
        <v>9878.8999999999069</v>
      </c>
      <c r="N103" s="154">
        <f t="shared" si="40"/>
        <v>101.69552486405368</v>
      </c>
    </row>
    <row r="104" spans="1:14" s="42" customFormat="1" x14ac:dyDescent="0.2">
      <c r="A104" s="39" t="s">
        <v>13</v>
      </c>
      <c r="B104" s="40" t="s">
        <v>115</v>
      </c>
      <c r="C104" s="41" t="s">
        <v>5</v>
      </c>
      <c r="D104" s="163">
        <f>D105+D109</f>
        <v>541066.54</v>
      </c>
      <c r="E104" s="163">
        <f>E105+E109</f>
        <v>0</v>
      </c>
      <c r="F104" s="163">
        <f>F105+F109</f>
        <v>582527</v>
      </c>
      <c r="G104" s="163">
        <f t="shared" si="35"/>
        <v>582527</v>
      </c>
      <c r="H104" s="163"/>
      <c r="I104" s="163">
        <f t="shared" ref="I104:J104" si="51">I105+I109</f>
        <v>582527</v>
      </c>
      <c r="J104" s="163">
        <f t="shared" si="51"/>
        <v>564124.43999999994</v>
      </c>
      <c r="K104" s="164">
        <f t="shared" si="37"/>
        <v>-18402.560000000056</v>
      </c>
      <c r="L104" s="164">
        <f t="shared" si="38"/>
        <v>96.840908661744436</v>
      </c>
      <c r="M104" s="164">
        <f t="shared" si="39"/>
        <v>23057.899999999907</v>
      </c>
      <c r="N104" s="154">
        <f t="shared" si="40"/>
        <v>104.26156457577287</v>
      </c>
    </row>
    <row r="105" spans="1:14" s="42" customFormat="1" ht="33.75" x14ac:dyDescent="0.2">
      <c r="A105" s="39" t="s">
        <v>15</v>
      </c>
      <c r="B105" s="40" t="s">
        <v>116</v>
      </c>
      <c r="C105" s="41" t="s">
        <v>5</v>
      </c>
      <c r="D105" s="163">
        <f>SUM(D106:D108)</f>
        <v>512869</v>
      </c>
      <c r="E105" s="163">
        <f>SUM(E106:E108)</f>
        <v>0</v>
      </c>
      <c r="F105" s="163">
        <f>SUM(F106:F108)</f>
        <v>532410</v>
      </c>
      <c r="G105" s="163">
        <f t="shared" si="35"/>
        <v>532410</v>
      </c>
      <c r="H105" s="163"/>
      <c r="I105" s="163">
        <f t="shared" ref="I105:J105" si="52">SUM(I106:I108)</f>
        <v>532410</v>
      </c>
      <c r="J105" s="163">
        <f t="shared" si="52"/>
        <v>515729.97</v>
      </c>
      <c r="K105" s="164">
        <f t="shared" si="37"/>
        <v>-16680.030000000028</v>
      </c>
      <c r="L105" s="164">
        <f t="shared" si="38"/>
        <v>96.867070490787171</v>
      </c>
      <c r="M105" s="164">
        <f t="shared" si="39"/>
        <v>2860.9699999999721</v>
      </c>
      <c r="N105" s="154">
        <f t="shared" si="40"/>
        <v>100.55783640656774</v>
      </c>
    </row>
    <row r="106" spans="1:14" s="42" customFormat="1" x14ac:dyDescent="0.2">
      <c r="A106" s="52" t="s">
        <v>17</v>
      </c>
      <c r="B106" s="40" t="s">
        <v>117</v>
      </c>
      <c r="C106" s="41" t="s">
        <v>5</v>
      </c>
      <c r="D106" s="162">
        <v>394021</v>
      </c>
      <c r="E106" s="163"/>
      <c r="F106" s="163">
        <v>406200</v>
      </c>
      <c r="G106" s="163">
        <f t="shared" si="35"/>
        <v>406200</v>
      </c>
      <c r="H106" s="163"/>
      <c r="I106" s="164">
        <v>406200</v>
      </c>
      <c r="J106" s="164">
        <v>403537.97</v>
      </c>
      <c r="K106" s="164">
        <f t="shared" si="37"/>
        <v>-2662.0300000000279</v>
      </c>
      <c r="L106" s="164">
        <f t="shared" si="38"/>
        <v>99.344650418513041</v>
      </c>
      <c r="M106" s="164">
        <f t="shared" si="39"/>
        <v>9516.9699999999721</v>
      </c>
      <c r="N106" s="154">
        <f t="shared" si="40"/>
        <v>102.41534588257986</v>
      </c>
    </row>
    <row r="107" spans="1:14" s="46" customFormat="1" x14ac:dyDescent="0.2">
      <c r="A107" s="43" t="s">
        <v>29</v>
      </c>
      <c r="B107" s="44" t="s">
        <v>118</v>
      </c>
      <c r="C107" s="45" t="s">
        <v>5</v>
      </c>
      <c r="D107" s="71">
        <v>2700</v>
      </c>
      <c r="E107" s="62"/>
      <c r="F107" s="62">
        <v>3510</v>
      </c>
      <c r="G107" s="62">
        <f t="shared" si="35"/>
        <v>3510</v>
      </c>
      <c r="H107" s="62"/>
      <c r="I107" s="69">
        <v>3510</v>
      </c>
      <c r="J107" s="69">
        <v>3510</v>
      </c>
      <c r="K107" s="69">
        <f t="shared" si="37"/>
        <v>0</v>
      </c>
      <c r="L107" s="69">
        <f t="shared" si="38"/>
        <v>100</v>
      </c>
      <c r="M107" s="69">
        <f t="shared" si="39"/>
        <v>810</v>
      </c>
      <c r="N107" s="190">
        <f t="shared" si="40"/>
        <v>130</v>
      </c>
    </row>
    <row r="108" spans="1:14" s="46" customFormat="1" ht="33.75" x14ac:dyDescent="0.2">
      <c r="A108" s="43" t="s">
        <v>19</v>
      </c>
      <c r="B108" s="44" t="s">
        <v>119</v>
      </c>
      <c r="C108" s="45" t="s">
        <v>5</v>
      </c>
      <c r="D108" s="71">
        <v>116148</v>
      </c>
      <c r="E108" s="62"/>
      <c r="F108" s="62">
        <v>122700</v>
      </c>
      <c r="G108" s="62">
        <f t="shared" si="35"/>
        <v>122700</v>
      </c>
      <c r="H108" s="62"/>
      <c r="I108" s="69">
        <v>122700</v>
      </c>
      <c r="J108" s="69">
        <v>108682</v>
      </c>
      <c r="K108" s="69">
        <f t="shared" si="37"/>
        <v>-14018</v>
      </c>
      <c r="L108" s="69">
        <f t="shared" si="38"/>
        <v>88.575387123064388</v>
      </c>
      <c r="M108" s="69">
        <f t="shared" si="39"/>
        <v>-7466</v>
      </c>
      <c r="N108" s="190">
        <f t="shared" si="40"/>
        <v>93.571994352033613</v>
      </c>
    </row>
    <row r="109" spans="1:14" s="42" customFormat="1" x14ac:dyDescent="0.2">
      <c r="A109" s="39" t="s">
        <v>32</v>
      </c>
      <c r="B109" s="40" t="s">
        <v>120</v>
      </c>
      <c r="C109" s="41" t="s">
        <v>5</v>
      </c>
      <c r="D109" s="163">
        <f>SUM(D110:D112)</f>
        <v>28197.54</v>
      </c>
      <c r="E109" s="163">
        <f>SUM(E110:E112)</f>
        <v>0</v>
      </c>
      <c r="F109" s="163">
        <f>SUM(F110:F112)</f>
        <v>50117</v>
      </c>
      <c r="G109" s="163">
        <f t="shared" si="35"/>
        <v>50117</v>
      </c>
      <c r="H109" s="163"/>
      <c r="I109" s="163">
        <f t="shared" ref="I109:J109" si="53">SUM(I110:I112)</f>
        <v>50117</v>
      </c>
      <c r="J109" s="163">
        <f t="shared" si="53"/>
        <v>48394.47</v>
      </c>
      <c r="K109" s="164">
        <f t="shared" si="37"/>
        <v>-1722.5299999999988</v>
      </c>
      <c r="L109" s="164">
        <f t="shared" si="38"/>
        <v>96.56298262066764</v>
      </c>
      <c r="M109" s="164">
        <f t="shared" si="39"/>
        <v>20196.93</v>
      </c>
      <c r="N109" s="154">
        <f t="shared" si="40"/>
        <v>171.62656742396678</v>
      </c>
    </row>
    <row r="110" spans="1:14" s="46" customFormat="1" x14ac:dyDescent="0.2">
      <c r="A110" s="43" t="s">
        <v>34</v>
      </c>
      <c r="B110" s="44" t="s">
        <v>121</v>
      </c>
      <c r="C110" s="45" t="s">
        <v>5</v>
      </c>
      <c r="D110" s="62">
        <v>7026.54</v>
      </c>
      <c r="E110" s="62"/>
      <c r="F110" s="62">
        <v>19000</v>
      </c>
      <c r="G110" s="62">
        <f t="shared" si="35"/>
        <v>19000</v>
      </c>
      <c r="H110" s="62"/>
      <c r="I110" s="69">
        <v>19000</v>
      </c>
      <c r="J110" s="69">
        <v>17277.47</v>
      </c>
      <c r="K110" s="69">
        <f t="shared" si="37"/>
        <v>-1722.5299999999988</v>
      </c>
      <c r="L110" s="69">
        <f t="shared" si="38"/>
        <v>90.93405263157895</v>
      </c>
      <c r="M110" s="69">
        <f t="shared" si="39"/>
        <v>10250.93</v>
      </c>
      <c r="N110" s="190">
        <f t="shared" si="40"/>
        <v>245.88873044200989</v>
      </c>
    </row>
    <row r="111" spans="1:14" s="46" customFormat="1" ht="22.5" x14ac:dyDescent="0.2">
      <c r="A111" s="43" t="s">
        <v>36</v>
      </c>
      <c r="B111" s="44" t="s">
        <v>122</v>
      </c>
      <c r="C111" s="45" t="s">
        <v>5</v>
      </c>
      <c r="D111" s="71">
        <v>7700</v>
      </c>
      <c r="E111" s="62"/>
      <c r="F111" s="62">
        <v>10214</v>
      </c>
      <c r="G111" s="62">
        <f t="shared" si="35"/>
        <v>10214</v>
      </c>
      <c r="H111" s="62"/>
      <c r="I111" s="69">
        <v>10214</v>
      </c>
      <c r="J111" s="69">
        <v>10214</v>
      </c>
      <c r="K111" s="69">
        <f t="shared" si="37"/>
        <v>0</v>
      </c>
      <c r="L111" s="69">
        <f t="shared" si="38"/>
        <v>100</v>
      </c>
      <c r="M111" s="69">
        <f t="shared" si="39"/>
        <v>2514</v>
      </c>
      <c r="N111" s="190">
        <f t="shared" si="40"/>
        <v>132.64935064935065</v>
      </c>
    </row>
    <row r="112" spans="1:14" s="46" customFormat="1" ht="22.5" x14ac:dyDescent="0.2">
      <c r="A112" s="43" t="s">
        <v>40</v>
      </c>
      <c r="B112" s="44" t="s">
        <v>123</v>
      </c>
      <c r="C112" s="45" t="s">
        <v>5</v>
      </c>
      <c r="D112" s="71">
        <v>13471</v>
      </c>
      <c r="E112" s="62"/>
      <c r="F112" s="62">
        <v>20903</v>
      </c>
      <c r="G112" s="62">
        <f t="shared" si="35"/>
        <v>20903</v>
      </c>
      <c r="H112" s="62"/>
      <c r="I112" s="69">
        <v>20903</v>
      </c>
      <c r="J112" s="69">
        <v>20903</v>
      </c>
      <c r="K112" s="69">
        <f t="shared" si="37"/>
        <v>0</v>
      </c>
      <c r="L112" s="69">
        <f t="shared" si="38"/>
        <v>100</v>
      </c>
      <c r="M112" s="69">
        <f t="shared" si="39"/>
        <v>7432</v>
      </c>
      <c r="N112" s="190">
        <f t="shared" si="40"/>
        <v>155.17036597134586</v>
      </c>
    </row>
    <row r="113" spans="1:14" s="42" customFormat="1" ht="22.5" x14ac:dyDescent="0.2">
      <c r="A113" s="39" t="s">
        <v>44</v>
      </c>
      <c r="B113" s="40" t="s">
        <v>124</v>
      </c>
      <c r="C113" s="41" t="s">
        <v>5</v>
      </c>
      <c r="D113" s="163">
        <f>SUM(D114:D115)</f>
        <v>41579</v>
      </c>
      <c r="E113" s="163">
        <f>SUM(E114:E115)</f>
        <v>0</v>
      </c>
      <c r="F113" s="163">
        <f>SUM(F114:F115)</f>
        <v>32873</v>
      </c>
      <c r="G113" s="163">
        <f t="shared" si="35"/>
        <v>32873</v>
      </c>
      <c r="H113" s="163"/>
      <c r="I113" s="163">
        <f t="shared" ref="I113:J113" si="54">SUM(I114:I115)</f>
        <v>32873</v>
      </c>
      <c r="J113" s="163">
        <f t="shared" si="54"/>
        <v>28400</v>
      </c>
      <c r="K113" s="164">
        <f t="shared" si="37"/>
        <v>-4473</v>
      </c>
      <c r="L113" s="164">
        <f t="shared" si="38"/>
        <v>86.393088552915771</v>
      </c>
      <c r="M113" s="164">
        <f t="shared" si="39"/>
        <v>-13179</v>
      </c>
      <c r="N113" s="154">
        <f t="shared" si="40"/>
        <v>68.303711007960757</v>
      </c>
    </row>
    <row r="114" spans="1:14" s="46" customFormat="1" ht="33.75" x14ac:dyDescent="0.2">
      <c r="A114" s="43" t="s">
        <v>79</v>
      </c>
      <c r="B114" s="44" t="s">
        <v>125</v>
      </c>
      <c r="C114" s="45" t="s">
        <v>5</v>
      </c>
      <c r="D114" s="71">
        <v>19049</v>
      </c>
      <c r="E114" s="62"/>
      <c r="F114" s="62">
        <v>23400</v>
      </c>
      <c r="G114" s="62">
        <f t="shared" si="35"/>
        <v>23400</v>
      </c>
      <c r="H114" s="62"/>
      <c r="I114" s="69">
        <v>23400</v>
      </c>
      <c r="J114" s="69">
        <v>23400</v>
      </c>
      <c r="K114" s="69">
        <f t="shared" si="37"/>
        <v>0</v>
      </c>
      <c r="L114" s="69">
        <f t="shared" si="38"/>
        <v>100</v>
      </c>
      <c r="M114" s="69">
        <f t="shared" si="39"/>
        <v>4351</v>
      </c>
      <c r="N114" s="190">
        <f t="shared" si="40"/>
        <v>122.8410940206835</v>
      </c>
    </row>
    <row r="115" spans="1:14" s="46" customFormat="1" ht="45" x14ac:dyDescent="0.2">
      <c r="A115" s="43" t="s">
        <v>46</v>
      </c>
      <c r="B115" s="44" t="s">
        <v>126</v>
      </c>
      <c r="C115" s="45" t="s">
        <v>5</v>
      </c>
      <c r="D115" s="71">
        <v>22530</v>
      </c>
      <c r="E115" s="62"/>
      <c r="F115" s="62">
        <v>9473</v>
      </c>
      <c r="G115" s="62">
        <f t="shared" si="35"/>
        <v>9473</v>
      </c>
      <c r="H115" s="62"/>
      <c r="I115" s="69">
        <v>9473</v>
      </c>
      <c r="J115" s="69">
        <v>5000</v>
      </c>
      <c r="K115" s="69">
        <f t="shared" si="37"/>
        <v>-4473</v>
      </c>
      <c r="L115" s="69">
        <f t="shared" si="38"/>
        <v>52.781589781484215</v>
      </c>
      <c r="M115" s="69">
        <f t="shared" si="39"/>
        <v>-17530</v>
      </c>
      <c r="N115" s="190">
        <f t="shared" si="40"/>
        <v>22.192632046160675</v>
      </c>
    </row>
    <row r="116" spans="1:14" s="56" customFormat="1" ht="75" x14ac:dyDescent="0.25">
      <c r="A116" s="89" t="s">
        <v>1118</v>
      </c>
      <c r="B116" s="87" t="s">
        <v>1120</v>
      </c>
      <c r="C116" s="55"/>
      <c r="D116" s="191"/>
      <c r="E116" s="158">
        <f>E117</f>
        <v>85800</v>
      </c>
      <c r="F116" s="158">
        <f>F117</f>
        <v>85800</v>
      </c>
      <c r="G116" s="158">
        <f t="shared" si="35"/>
        <v>0</v>
      </c>
      <c r="H116" s="158">
        <f t="shared" si="43"/>
        <v>100</v>
      </c>
      <c r="I116" s="158">
        <f t="shared" ref="I116:J117" si="55">I117</f>
        <v>85800</v>
      </c>
      <c r="J116" s="158">
        <f t="shared" si="55"/>
        <v>64824.22</v>
      </c>
      <c r="K116" s="159">
        <f t="shared" si="37"/>
        <v>-20975.78</v>
      </c>
      <c r="L116" s="159">
        <f t="shared" si="38"/>
        <v>75.552703962703958</v>
      </c>
      <c r="M116" s="159">
        <f t="shared" si="39"/>
        <v>64824.22</v>
      </c>
      <c r="N116" s="155"/>
    </row>
    <row r="117" spans="1:14" s="46" customFormat="1" ht="33.75" x14ac:dyDescent="0.2">
      <c r="A117" s="91" t="s">
        <v>1117</v>
      </c>
      <c r="B117" s="88" t="s">
        <v>1119</v>
      </c>
      <c r="C117" s="45"/>
      <c r="D117" s="71"/>
      <c r="E117" s="62">
        <v>85800</v>
      </c>
      <c r="F117" s="163">
        <f>F118</f>
        <v>85800</v>
      </c>
      <c r="G117" s="163">
        <f t="shared" si="35"/>
        <v>0</v>
      </c>
      <c r="H117" s="163">
        <f t="shared" si="43"/>
        <v>100</v>
      </c>
      <c r="I117" s="163">
        <f t="shared" si="55"/>
        <v>85800</v>
      </c>
      <c r="J117" s="163">
        <f t="shared" si="55"/>
        <v>64824.22</v>
      </c>
      <c r="K117" s="164">
        <f t="shared" si="37"/>
        <v>-20975.78</v>
      </c>
      <c r="L117" s="164">
        <f t="shared" si="38"/>
        <v>75.552703962703958</v>
      </c>
      <c r="M117" s="164">
        <f t="shared" si="39"/>
        <v>64824.22</v>
      </c>
      <c r="N117" s="154"/>
    </row>
    <row r="118" spans="1:14" s="46" customFormat="1" ht="18" customHeight="1" x14ac:dyDescent="0.2">
      <c r="A118" s="91" t="s">
        <v>1129</v>
      </c>
      <c r="B118" s="88" t="s">
        <v>1313</v>
      </c>
      <c r="C118" s="45"/>
      <c r="D118" s="71"/>
      <c r="E118" s="62"/>
      <c r="F118" s="163">
        <f>F119+F122</f>
        <v>85800</v>
      </c>
      <c r="G118" s="163">
        <f t="shared" si="35"/>
        <v>85800</v>
      </c>
      <c r="H118" s="163"/>
      <c r="I118" s="163">
        <f t="shared" ref="I118:J118" si="56">I119+I122</f>
        <v>85800</v>
      </c>
      <c r="J118" s="163">
        <f t="shared" si="56"/>
        <v>64824.22</v>
      </c>
      <c r="K118" s="164">
        <f t="shared" si="37"/>
        <v>-20975.78</v>
      </c>
      <c r="L118" s="164">
        <f t="shared" si="38"/>
        <v>75.552703962703958</v>
      </c>
      <c r="M118" s="164">
        <f t="shared" si="39"/>
        <v>64824.22</v>
      </c>
      <c r="N118" s="154"/>
    </row>
    <row r="119" spans="1:14" s="46" customFormat="1" ht="21" customHeight="1" x14ac:dyDescent="0.2">
      <c r="A119" s="91" t="s">
        <v>1215</v>
      </c>
      <c r="B119" s="88" t="s">
        <v>1314</v>
      </c>
      <c r="C119" s="45"/>
      <c r="D119" s="71"/>
      <c r="E119" s="62"/>
      <c r="F119" s="163">
        <f>F120+F121</f>
        <v>78000</v>
      </c>
      <c r="G119" s="163">
        <f t="shared" si="35"/>
        <v>78000</v>
      </c>
      <c r="H119" s="163"/>
      <c r="I119" s="163">
        <f t="shared" ref="I119:J119" si="57">I120+I121</f>
        <v>78000</v>
      </c>
      <c r="J119" s="163">
        <f t="shared" si="57"/>
        <v>58974.22</v>
      </c>
      <c r="K119" s="164">
        <f t="shared" si="37"/>
        <v>-19025.78</v>
      </c>
      <c r="L119" s="164">
        <f t="shared" si="38"/>
        <v>75.60797435897436</v>
      </c>
      <c r="M119" s="164">
        <f t="shared" si="39"/>
        <v>58974.22</v>
      </c>
      <c r="N119" s="154"/>
    </row>
    <row r="120" spans="1:14" s="46" customFormat="1" ht="27" customHeight="1" x14ac:dyDescent="0.2">
      <c r="A120" s="92" t="s">
        <v>1216</v>
      </c>
      <c r="B120" s="227" t="s">
        <v>1315</v>
      </c>
      <c r="C120" s="45"/>
      <c r="D120" s="71"/>
      <c r="E120" s="62"/>
      <c r="F120" s="62">
        <v>60000</v>
      </c>
      <c r="G120" s="62">
        <f t="shared" si="35"/>
        <v>60000</v>
      </c>
      <c r="H120" s="62"/>
      <c r="I120" s="69">
        <v>60000</v>
      </c>
      <c r="J120" s="69">
        <v>45294.22</v>
      </c>
      <c r="K120" s="69">
        <f t="shared" si="37"/>
        <v>-14705.779999999999</v>
      </c>
      <c r="L120" s="69">
        <f t="shared" si="38"/>
        <v>75.49036666666666</v>
      </c>
      <c r="M120" s="69">
        <f t="shared" si="39"/>
        <v>45294.22</v>
      </c>
      <c r="N120" s="190"/>
    </row>
    <row r="121" spans="1:14" s="46" customFormat="1" ht="33.75" x14ac:dyDescent="0.2">
      <c r="A121" s="92" t="s">
        <v>1259</v>
      </c>
      <c r="B121" s="227" t="s">
        <v>1316</v>
      </c>
      <c r="C121" s="45"/>
      <c r="D121" s="71"/>
      <c r="E121" s="62"/>
      <c r="F121" s="62">
        <v>18000</v>
      </c>
      <c r="G121" s="62">
        <f t="shared" si="35"/>
        <v>18000</v>
      </c>
      <c r="H121" s="62"/>
      <c r="I121" s="69">
        <v>18000</v>
      </c>
      <c r="J121" s="69">
        <v>13680</v>
      </c>
      <c r="K121" s="69">
        <f t="shared" si="37"/>
        <v>-4320</v>
      </c>
      <c r="L121" s="69">
        <f t="shared" si="38"/>
        <v>76</v>
      </c>
      <c r="M121" s="69">
        <f t="shared" si="39"/>
        <v>13680</v>
      </c>
      <c r="N121" s="190"/>
    </row>
    <row r="122" spans="1:14" s="46" customFormat="1" ht="22.5" x14ac:dyDescent="0.2">
      <c r="A122" s="91" t="s">
        <v>1218</v>
      </c>
      <c r="B122" s="88" t="s">
        <v>1317</v>
      </c>
      <c r="C122" s="45"/>
      <c r="D122" s="71"/>
      <c r="E122" s="62"/>
      <c r="F122" s="163">
        <f>F123</f>
        <v>7800</v>
      </c>
      <c r="G122" s="163">
        <f t="shared" si="35"/>
        <v>7800</v>
      </c>
      <c r="H122" s="163"/>
      <c r="I122" s="163">
        <f t="shared" ref="I122:J122" si="58">I123</f>
        <v>7800</v>
      </c>
      <c r="J122" s="163">
        <f t="shared" si="58"/>
        <v>5850</v>
      </c>
      <c r="K122" s="164">
        <f t="shared" si="37"/>
        <v>-1950</v>
      </c>
      <c r="L122" s="164">
        <f t="shared" si="38"/>
        <v>75</v>
      </c>
      <c r="M122" s="164">
        <f t="shared" si="39"/>
        <v>5850</v>
      </c>
      <c r="N122" s="154"/>
    </row>
    <row r="123" spans="1:14" s="56" customFormat="1" ht="34.5" x14ac:dyDescent="0.25">
      <c r="A123" s="195" t="s">
        <v>1265</v>
      </c>
      <c r="B123" s="230" t="s">
        <v>1318</v>
      </c>
      <c r="C123" s="55"/>
      <c r="D123" s="191"/>
      <c r="E123" s="165"/>
      <c r="F123" s="165">
        <v>7800</v>
      </c>
      <c r="G123" s="165">
        <f t="shared" si="35"/>
        <v>7800</v>
      </c>
      <c r="H123" s="165"/>
      <c r="I123" s="192">
        <v>7800</v>
      </c>
      <c r="J123" s="192">
        <v>5850</v>
      </c>
      <c r="K123" s="192">
        <f t="shared" si="37"/>
        <v>-1950</v>
      </c>
      <c r="L123" s="192">
        <f t="shared" si="38"/>
        <v>75</v>
      </c>
      <c r="M123" s="192">
        <f t="shared" si="39"/>
        <v>5850</v>
      </c>
      <c r="N123" s="193"/>
    </row>
    <row r="124" spans="1:14" s="48" customFormat="1" ht="117" customHeight="1" x14ac:dyDescent="0.2">
      <c r="A124" s="47" t="s">
        <v>127</v>
      </c>
      <c r="B124" s="37" t="s">
        <v>128</v>
      </c>
      <c r="C124" s="35" t="s">
        <v>5</v>
      </c>
      <c r="D124" s="158">
        <f>D125</f>
        <v>475201.65</v>
      </c>
      <c r="E124" s="158">
        <f>E125</f>
        <v>705600</v>
      </c>
      <c r="F124" s="158">
        <f>F125</f>
        <v>705600</v>
      </c>
      <c r="G124" s="158">
        <f t="shared" si="35"/>
        <v>0</v>
      </c>
      <c r="H124" s="158">
        <f t="shared" si="43"/>
        <v>100</v>
      </c>
      <c r="I124" s="158">
        <f t="shared" ref="I124:J124" si="59">I125</f>
        <v>705600</v>
      </c>
      <c r="J124" s="158">
        <f t="shared" si="59"/>
        <v>664998.43999999994</v>
      </c>
      <c r="K124" s="159">
        <f t="shared" si="37"/>
        <v>-40601.560000000056</v>
      </c>
      <c r="L124" s="159">
        <f t="shared" si="38"/>
        <v>94.245810657596365</v>
      </c>
      <c r="M124" s="159">
        <f t="shared" si="39"/>
        <v>189796.78999999992</v>
      </c>
      <c r="N124" s="155">
        <f t="shared" si="40"/>
        <v>139.94026325455729</v>
      </c>
    </row>
    <row r="125" spans="1:14" s="42" customFormat="1" ht="33.75" x14ac:dyDescent="0.2">
      <c r="A125" s="39" t="s">
        <v>1077</v>
      </c>
      <c r="B125" s="40" t="s">
        <v>129</v>
      </c>
      <c r="C125" s="41" t="s">
        <v>5</v>
      </c>
      <c r="D125" s="163">
        <f>D126+D135</f>
        <v>475201.65</v>
      </c>
      <c r="E125" s="163">
        <v>705600</v>
      </c>
      <c r="F125" s="163">
        <f>F126+F135</f>
        <v>705600</v>
      </c>
      <c r="G125" s="163">
        <f t="shared" si="35"/>
        <v>0</v>
      </c>
      <c r="H125" s="163">
        <f t="shared" si="43"/>
        <v>100</v>
      </c>
      <c r="I125" s="163">
        <f t="shared" ref="I125:J125" si="60">I126+I135</f>
        <v>705600</v>
      </c>
      <c r="J125" s="163">
        <f t="shared" si="60"/>
        <v>664998.43999999994</v>
      </c>
      <c r="K125" s="164">
        <f t="shared" si="37"/>
        <v>-40601.560000000056</v>
      </c>
      <c r="L125" s="164">
        <f t="shared" si="38"/>
        <v>94.245810657596365</v>
      </c>
      <c r="M125" s="164">
        <f t="shared" si="39"/>
        <v>189796.78999999992</v>
      </c>
      <c r="N125" s="154">
        <f t="shared" si="40"/>
        <v>139.94026325455729</v>
      </c>
    </row>
    <row r="126" spans="1:14" s="42" customFormat="1" x14ac:dyDescent="0.2">
      <c r="A126" s="39" t="s">
        <v>13</v>
      </c>
      <c r="B126" s="40" t="s">
        <v>130</v>
      </c>
      <c r="C126" s="41" t="s">
        <v>5</v>
      </c>
      <c r="D126" s="163">
        <f>D127+D131</f>
        <v>464901.65</v>
      </c>
      <c r="E126" s="163">
        <f>E127+E131</f>
        <v>0</v>
      </c>
      <c r="F126" s="163">
        <f>F127+F131</f>
        <v>553000</v>
      </c>
      <c r="G126" s="163">
        <f t="shared" si="35"/>
        <v>553000</v>
      </c>
      <c r="H126" s="163"/>
      <c r="I126" s="163">
        <f t="shared" ref="I126:J126" si="61">I127+I131</f>
        <v>553000</v>
      </c>
      <c r="J126" s="163">
        <f t="shared" si="61"/>
        <v>512398.44</v>
      </c>
      <c r="K126" s="164">
        <f t="shared" si="37"/>
        <v>-40601.56</v>
      </c>
      <c r="L126" s="164">
        <f t="shared" si="38"/>
        <v>92.657945750452072</v>
      </c>
      <c r="M126" s="164">
        <f t="shared" si="39"/>
        <v>47496.789999999979</v>
      </c>
      <c r="N126" s="154">
        <f t="shared" si="40"/>
        <v>110.21652429067524</v>
      </c>
    </row>
    <row r="127" spans="1:14" s="42" customFormat="1" ht="33.75" x14ac:dyDescent="0.2">
      <c r="A127" s="39" t="s">
        <v>15</v>
      </c>
      <c r="B127" s="40" t="s">
        <v>131</v>
      </c>
      <c r="C127" s="41" t="s">
        <v>5</v>
      </c>
      <c r="D127" s="163">
        <f>SUM(D128:D130)</f>
        <v>429016</v>
      </c>
      <c r="E127" s="163">
        <f>SUM(E128:E130)</f>
        <v>0</v>
      </c>
      <c r="F127" s="163">
        <f>SUM(F128:F130)</f>
        <v>479000</v>
      </c>
      <c r="G127" s="163">
        <f t="shared" si="35"/>
        <v>479000</v>
      </c>
      <c r="H127" s="163"/>
      <c r="I127" s="163">
        <f t="shared" ref="I127:J127" si="62">SUM(I128:I130)</f>
        <v>479000</v>
      </c>
      <c r="J127" s="163">
        <f t="shared" si="62"/>
        <v>475903.68</v>
      </c>
      <c r="K127" s="164">
        <f t="shared" si="37"/>
        <v>-3096.320000000007</v>
      </c>
      <c r="L127" s="164">
        <f t="shared" si="38"/>
        <v>99.35358663883089</v>
      </c>
      <c r="M127" s="164">
        <f t="shared" si="39"/>
        <v>46887.679999999993</v>
      </c>
      <c r="N127" s="154">
        <f t="shared" si="40"/>
        <v>110.92912152460515</v>
      </c>
    </row>
    <row r="128" spans="1:14" s="46" customFormat="1" x14ac:dyDescent="0.2">
      <c r="A128" s="43" t="s">
        <v>17</v>
      </c>
      <c r="B128" s="44" t="s">
        <v>132</v>
      </c>
      <c r="C128" s="45" t="s">
        <v>5</v>
      </c>
      <c r="D128" s="71">
        <v>321671</v>
      </c>
      <c r="E128" s="62"/>
      <c r="F128" s="62">
        <v>368470.68</v>
      </c>
      <c r="G128" s="62">
        <f t="shared" si="35"/>
        <v>368470.68</v>
      </c>
      <c r="H128" s="62"/>
      <c r="I128" s="69">
        <v>368470.68</v>
      </c>
      <c r="J128" s="69">
        <v>368470.68</v>
      </c>
      <c r="K128" s="69">
        <f t="shared" si="37"/>
        <v>0</v>
      </c>
      <c r="L128" s="69">
        <f t="shared" si="38"/>
        <v>100</v>
      </c>
      <c r="M128" s="69">
        <f t="shared" si="39"/>
        <v>46799.679999999993</v>
      </c>
      <c r="N128" s="190">
        <f t="shared" si="40"/>
        <v>114.5489273201501</v>
      </c>
    </row>
    <row r="129" spans="1:14" s="46" customFormat="1" x14ac:dyDescent="0.2">
      <c r="A129" s="43" t="s">
        <v>29</v>
      </c>
      <c r="B129" s="44" t="s">
        <v>133</v>
      </c>
      <c r="C129" s="45" t="s">
        <v>5</v>
      </c>
      <c r="D129" s="71">
        <v>1620</v>
      </c>
      <c r="E129" s="62"/>
      <c r="F129" s="62">
        <v>2700</v>
      </c>
      <c r="G129" s="62">
        <f t="shared" si="35"/>
        <v>2700</v>
      </c>
      <c r="H129" s="62"/>
      <c r="I129" s="69">
        <v>2700</v>
      </c>
      <c r="J129" s="69">
        <v>2430</v>
      </c>
      <c r="K129" s="69">
        <f t="shared" si="37"/>
        <v>-270</v>
      </c>
      <c r="L129" s="69">
        <f t="shared" si="38"/>
        <v>90</v>
      </c>
      <c r="M129" s="69">
        <f t="shared" si="39"/>
        <v>810</v>
      </c>
      <c r="N129" s="190">
        <f t="shared" si="40"/>
        <v>150</v>
      </c>
    </row>
    <row r="130" spans="1:14" s="46" customFormat="1" ht="33.75" x14ac:dyDescent="0.2">
      <c r="A130" s="43" t="s">
        <v>19</v>
      </c>
      <c r="B130" s="44" t="s">
        <v>134</v>
      </c>
      <c r="C130" s="45" t="s">
        <v>5</v>
      </c>
      <c r="D130" s="71">
        <v>105725</v>
      </c>
      <c r="E130" s="62"/>
      <c r="F130" s="62">
        <v>107829.32</v>
      </c>
      <c r="G130" s="62">
        <f t="shared" si="35"/>
        <v>107829.32</v>
      </c>
      <c r="H130" s="62"/>
      <c r="I130" s="69">
        <v>107829.32</v>
      </c>
      <c r="J130" s="69">
        <v>105003</v>
      </c>
      <c r="K130" s="69">
        <f t="shared" si="37"/>
        <v>-2826.320000000007</v>
      </c>
      <c r="L130" s="69">
        <f t="shared" si="38"/>
        <v>97.378894719914769</v>
      </c>
      <c r="M130" s="69">
        <f t="shared" si="39"/>
        <v>-722</v>
      </c>
      <c r="N130" s="190">
        <f t="shared" si="40"/>
        <v>99.317096240245917</v>
      </c>
    </row>
    <row r="131" spans="1:14" s="42" customFormat="1" x14ac:dyDescent="0.2">
      <c r="A131" s="39" t="s">
        <v>32</v>
      </c>
      <c r="B131" s="40" t="s">
        <v>135</v>
      </c>
      <c r="C131" s="41" t="s">
        <v>5</v>
      </c>
      <c r="D131" s="163">
        <f>SUM(D132:D134)</f>
        <v>35885.65</v>
      </c>
      <c r="E131" s="163">
        <f>SUM(E132:E134)</f>
        <v>0</v>
      </c>
      <c r="F131" s="163">
        <f>SUM(F132:F134)</f>
        <v>74000</v>
      </c>
      <c r="G131" s="163">
        <f t="shared" si="35"/>
        <v>74000</v>
      </c>
      <c r="H131" s="163"/>
      <c r="I131" s="163">
        <f>SUM(I132:I134)</f>
        <v>74000</v>
      </c>
      <c r="J131" s="163">
        <f>SUM(J132:J134)</f>
        <v>36494.759999999995</v>
      </c>
      <c r="K131" s="164">
        <f t="shared" si="37"/>
        <v>-37505.240000000005</v>
      </c>
      <c r="L131" s="164">
        <f t="shared" si="38"/>
        <v>49.317243243243233</v>
      </c>
      <c r="M131" s="164">
        <f t="shared" si="39"/>
        <v>609.10999999999331</v>
      </c>
      <c r="N131" s="154">
        <f t="shared" si="40"/>
        <v>101.69736370944931</v>
      </c>
    </row>
    <row r="132" spans="1:14" s="46" customFormat="1" x14ac:dyDescent="0.2">
      <c r="A132" s="43" t="s">
        <v>34</v>
      </c>
      <c r="B132" s="44" t="s">
        <v>136</v>
      </c>
      <c r="C132" s="45" t="s">
        <v>5</v>
      </c>
      <c r="D132" s="71">
        <v>24461.65</v>
      </c>
      <c r="E132" s="62"/>
      <c r="F132" s="62">
        <v>49000</v>
      </c>
      <c r="G132" s="62">
        <f t="shared" si="35"/>
        <v>49000</v>
      </c>
      <c r="H132" s="62"/>
      <c r="I132" s="69">
        <v>49000</v>
      </c>
      <c r="J132" s="69">
        <v>24325.759999999998</v>
      </c>
      <c r="K132" s="69">
        <f t="shared" si="37"/>
        <v>-24674.240000000002</v>
      </c>
      <c r="L132" s="69">
        <f t="shared" si="38"/>
        <v>49.644408163265304</v>
      </c>
      <c r="M132" s="69">
        <f t="shared" si="39"/>
        <v>-135.89000000000306</v>
      </c>
      <c r="N132" s="190">
        <f t="shared" si="40"/>
        <v>99.444477375810692</v>
      </c>
    </row>
    <row r="133" spans="1:14" s="46" customFormat="1" ht="22.5" x14ac:dyDescent="0.2">
      <c r="A133" s="43" t="s">
        <v>36</v>
      </c>
      <c r="B133" s="44" t="s">
        <v>137</v>
      </c>
      <c r="C133" s="45" t="s">
        <v>5</v>
      </c>
      <c r="D133" s="71">
        <v>2304</v>
      </c>
      <c r="E133" s="62"/>
      <c r="F133" s="62">
        <v>10000</v>
      </c>
      <c r="G133" s="62">
        <f t="shared" si="35"/>
        <v>10000</v>
      </c>
      <c r="H133" s="62"/>
      <c r="I133" s="69">
        <v>10000</v>
      </c>
      <c r="J133" s="69">
        <v>5680</v>
      </c>
      <c r="K133" s="69">
        <f t="shared" si="37"/>
        <v>-4320</v>
      </c>
      <c r="L133" s="69">
        <f t="shared" si="38"/>
        <v>56.8</v>
      </c>
      <c r="M133" s="69">
        <f t="shared" si="39"/>
        <v>3376</v>
      </c>
      <c r="N133" s="190">
        <f t="shared" si="40"/>
        <v>246.52777777777777</v>
      </c>
    </row>
    <row r="134" spans="1:14" s="46" customFormat="1" ht="22.5" x14ac:dyDescent="0.2">
      <c r="A134" s="43" t="s">
        <v>40</v>
      </c>
      <c r="B134" s="44" t="s">
        <v>138</v>
      </c>
      <c r="C134" s="45" t="s">
        <v>5</v>
      </c>
      <c r="D134" s="71">
        <v>9120</v>
      </c>
      <c r="E134" s="62"/>
      <c r="F134" s="62">
        <v>15000</v>
      </c>
      <c r="G134" s="62">
        <f t="shared" si="35"/>
        <v>15000</v>
      </c>
      <c r="H134" s="62"/>
      <c r="I134" s="69">
        <v>15000</v>
      </c>
      <c r="J134" s="69">
        <v>6489</v>
      </c>
      <c r="K134" s="69">
        <f t="shared" si="37"/>
        <v>-8511</v>
      </c>
      <c r="L134" s="69">
        <f t="shared" si="38"/>
        <v>43.26</v>
      </c>
      <c r="M134" s="69">
        <f t="shared" si="39"/>
        <v>-2631</v>
      </c>
      <c r="N134" s="190">
        <f t="shared" si="40"/>
        <v>71.151315789473685</v>
      </c>
    </row>
    <row r="135" spans="1:14" s="42" customFormat="1" ht="22.5" x14ac:dyDescent="0.2">
      <c r="A135" s="39" t="s">
        <v>44</v>
      </c>
      <c r="B135" s="40" t="s">
        <v>139</v>
      </c>
      <c r="C135" s="41" t="s">
        <v>5</v>
      </c>
      <c r="D135" s="163">
        <f>D137</f>
        <v>10300</v>
      </c>
      <c r="E135" s="163">
        <f>E137</f>
        <v>0</v>
      </c>
      <c r="F135" s="163">
        <f>F137+F136</f>
        <v>152600</v>
      </c>
      <c r="G135" s="163">
        <f t="shared" si="35"/>
        <v>152600</v>
      </c>
      <c r="H135" s="163"/>
      <c r="I135" s="163">
        <f t="shared" ref="I135:J135" si="63">I137+I136</f>
        <v>152600</v>
      </c>
      <c r="J135" s="163">
        <f t="shared" si="63"/>
        <v>152600</v>
      </c>
      <c r="K135" s="164">
        <f t="shared" si="37"/>
        <v>0</v>
      </c>
      <c r="L135" s="164">
        <f t="shared" si="38"/>
        <v>100</v>
      </c>
      <c r="M135" s="164">
        <f t="shared" si="39"/>
        <v>142300</v>
      </c>
      <c r="N135" s="154">
        <f t="shared" si="40"/>
        <v>1481.5533980582525</v>
      </c>
    </row>
    <row r="136" spans="1:14" s="46" customFormat="1" ht="22.5" x14ac:dyDescent="0.2">
      <c r="A136" s="124" t="s">
        <v>1219</v>
      </c>
      <c r="B136" s="44" t="s">
        <v>1319</v>
      </c>
      <c r="C136" s="45"/>
      <c r="D136" s="62"/>
      <c r="E136" s="62"/>
      <c r="F136" s="62">
        <v>66240</v>
      </c>
      <c r="G136" s="62">
        <f t="shared" si="35"/>
        <v>66240</v>
      </c>
      <c r="H136" s="62"/>
      <c r="I136" s="69">
        <v>66240</v>
      </c>
      <c r="J136" s="69">
        <v>66240</v>
      </c>
      <c r="K136" s="69">
        <f t="shared" si="37"/>
        <v>0</v>
      </c>
      <c r="L136" s="69">
        <f t="shared" si="38"/>
        <v>100</v>
      </c>
      <c r="M136" s="69">
        <f t="shared" si="39"/>
        <v>66240</v>
      </c>
      <c r="N136" s="190"/>
    </row>
    <row r="137" spans="1:14" s="46" customFormat="1" ht="45" x14ac:dyDescent="0.2">
      <c r="A137" s="43" t="s">
        <v>46</v>
      </c>
      <c r="B137" s="44" t="s">
        <v>140</v>
      </c>
      <c r="C137" s="45" t="s">
        <v>5</v>
      </c>
      <c r="D137" s="71">
        <v>10300</v>
      </c>
      <c r="E137" s="62"/>
      <c r="F137" s="62">
        <v>86360</v>
      </c>
      <c r="G137" s="62">
        <f t="shared" si="35"/>
        <v>86360</v>
      </c>
      <c r="H137" s="62"/>
      <c r="I137" s="69">
        <v>86360</v>
      </c>
      <c r="J137" s="69">
        <v>86360</v>
      </c>
      <c r="K137" s="69">
        <f t="shared" si="37"/>
        <v>0</v>
      </c>
      <c r="L137" s="69">
        <f t="shared" si="38"/>
        <v>100</v>
      </c>
      <c r="M137" s="69">
        <f t="shared" si="39"/>
        <v>76060</v>
      </c>
      <c r="N137" s="190">
        <f t="shared" si="40"/>
        <v>838.44660194174753</v>
      </c>
    </row>
    <row r="138" spans="1:14" s="48" customFormat="1" ht="158.25" x14ac:dyDescent="0.2">
      <c r="A138" s="47" t="s">
        <v>1078</v>
      </c>
      <c r="B138" s="37" t="s">
        <v>141</v>
      </c>
      <c r="C138" s="35" t="s">
        <v>5</v>
      </c>
      <c r="D138" s="158">
        <f>D139</f>
        <v>1377138</v>
      </c>
      <c r="E138" s="158">
        <f>E139</f>
        <v>1528500</v>
      </c>
      <c r="F138" s="158">
        <f>F139</f>
        <v>1528500</v>
      </c>
      <c r="G138" s="158">
        <f t="shared" si="35"/>
        <v>0</v>
      </c>
      <c r="H138" s="158">
        <f t="shared" si="43"/>
        <v>100</v>
      </c>
      <c r="I138" s="158">
        <f t="shared" ref="I138:J139" si="64">I139</f>
        <v>1528500</v>
      </c>
      <c r="J138" s="158">
        <f t="shared" si="64"/>
        <v>1527503</v>
      </c>
      <c r="K138" s="164">
        <f t="shared" si="37"/>
        <v>-997</v>
      </c>
      <c r="L138" s="164">
        <f t="shared" si="38"/>
        <v>99.934772652927705</v>
      </c>
      <c r="M138" s="164">
        <f t="shared" si="39"/>
        <v>150365</v>
      </c>
      <c r="N138" s="154">
        <f t="shared" si="40"/>
        <v>110.91865884174281</v>
      </c>
    </row>
    <row r="139" spans="1:14" s="42" customFormat="1" ht="33.75" x14ac:dyDescent="0.2">
      <c r="A139" s="39" t="s">
        <v>1077</v>
      </c>
      <c r="B139" s="40" t="s">
        <v>145</v>
      </c>
      <c r="C139" s="41" t="s">
        <v>5</v>
      </c>
      <c r="D139" s="163">
        <f>D140+D150</f>
        <v>1377138</v>
      </c>
      <c r="E139" s="163">
        <v>1528500</v>
      </c>
      <c r="F139" s="163">
        <f>F140</f>
        <v>1528500</v>
      </c>
      <c r="G139" s="163">
        <f t="shared" si="35"/>
        <v>0</v>
      </c>
      <c r="H139" s="163">
        <f t="shared" si="43"/>
        <v>100</v>
      </c>
      <c r="I139" s="163">
        <f t="shared" si="64"/>
        <v>1528500</v>
      </c>
      <c r="J139" s="163">
        <f t="shared" si="64"/>
        <v>1527503</v>
      </c>
      <c r="K139" s="164">
        <f t="shared" si="37"/>
        <v>-997</v>
      </c>
      <c r="L139" s="164">
        <f t="shared" si="38"/>
        <v>99.934772652927705</v>
      </c>
      <c r="M139" s="164">
        <f t="shared" si="39"/>
        <v>150365</v>
      </c>
      <c r="N139" s="154">
        <f t="shared" si="40"/>
        <v>110.91865884174281</v>
      </c>
    </row>
    <row r="140" spans="1:14" s="42" customFormat="1" x14ac:dyDescent="0.2">
      <c r="A140" s="39" t="s">
        <v>13</v>
      </c>
      <c r="B140" s="40" t="s">
        <v>146</v>
      </c>
      <c r="C140" s="41" t="s">
        <v>5</v>
      </c>
      <c r="D140" s="163">
        <f>D141+D145</f>
        <v>1377138</v>
      </c>
      <c r="E140" s="163">
        <f>E141+E150</f>
        <v>0</v>
      </c>
      <c r="F140" s="163">
        <f>F141+F150+F145</f>
        <v>1528500</v>
      </c>
      <c r="G140" s="163">
        <f t="shared" si="35"/>
        <v>1528500</v>
      </c>
      <c r="H140" s="163"/>
      <c r="I140" s="163">
        <f t="shared" ref="I140:J140" si="65">I141+I150+I145</f>
        <v>1528500</v>
      </c>
      <c r="J140" s="163">
        <f t="shared" si="65"/>
        <v>1527503</v>
      </c>
      <c r="K140" s="164">
        <f t="shared" si="37"/>
        <v>-997</v>
      </c>
      <c r="L140" s="164">
        <f t="shared" si="38"/>
        <v>99.934772652927705</v>
      </c>
      <c r="M140" s="164">
        <f t="shared" si="39"/>
        <v>150365</v>
      </c>
      <c r="N140" s="154">
        <f t="shared" si="40"/>
        <v>110.91865884174281</v>
      </c>
    </row>
    <row r="141" spans="1:14" s="42" customFormat="1" ht="33.75" x14ac:dyDescent="0.2">
      <c r="A141" s="39" t="s">
        <v>15</v>
      </c>
      <c r="B141" s="40" t="s">
        <v>147</v>
      </c>
      <c r="C141" s="41" t="s">
        <v>5</v>
      </c>
      <c r="D141" s="163">
        <f>SUM(D142:D144)</f>
        <v>1323348</v>
      </c>
      <c r="E141" s="163">
        <f>SUM(E142:E144)</f>
        <v>0</v>
      </c>
      <c r="F141" s="163">
        <f>SUM(F142:F144)</f>
        <v>1337600</v>
      </c>
      <c r="G141" s="163">
        <f t="shared" ref="G141:G204" si="66">F141-E141</f>
        <v>1337600</v>
      </c>
      <c r="H141" s="163"/>
      <c r="I141" s="163">
        <f t="shared" ref="I141:J141" si="67">SUM(I142:I144)</f>
        <v>1337600</v>
      </c>
      <c r="J141" s="163">
        <f t="shared" si="67"/>
        <v>1336603</v>
      </c>
      <c r="K141" s="164">
        <f t="shared" ref="K141:K204" si="68">J141-I141</f>
        <v>-997</v>
      </c>
      <c r="L141" s="164">
        <f t="shared" ref="L141:L204" si="69">J141/I141*100</f>
        <v>99.925463516746419</v>
      </c>
      <c r="M141" s="164">
        <f t="shared" ref="M141:M204" si="70">J141-D141</f>
        <v>13255</v>
      </c>
      <c r="N141" s="154">
        <f t="shared" ref="N141:N204" si="71">J141/D141*100</f>
        <v>101.00162617845041</v>
      </c>
    </row>
    <row r="142" spans="1:14" s="46" customFormat="1" x14ac:dyDescent="0.2">
      <c r="A142" s="43" t="s">
        <v>17</v>
      </c>
      <c r="B142" s="44" t="s">
        <v>148</v>
      </c>
      <c r="C142" s="45" t="s">
        <v>5</v>
      </c>
      <c r="D142" s="71">
        <v>1036994</v>
      </c>
      <c r="E142" s="62"/>
      <c r="F142" s="62">
        <v>1018291</v>
      </c>
      <c r="G142" s="62">
        <f t="shared" si="66"/>
        <v>1018291</v>
      </c>
      <c r="H142" s="62"/>
      <c r="I142" s="69">
        <v>1018291</v>
      </c>
      <c r="J142" s="69">
        <v>1017371</v>
      </c>
      <c r="K142" s="69">
        <f t="shared" si="68"/>
        <v>-920</v>
      </c>
      <c r="L142" s="69">
        <f t="shared" si="69"/>
        <v>99.909652545294023</v>
      </c>
      <c r="M142" s="69">
        <f t="shared" si="70"/>
        <v>-19623</v>
      </c>
      <c r="N142" s="190">
        <f t="shared" si="71"/>
        <v>98.10770361255706</v>
      </c>
    </row>
    <row r="143" spans="1:14" s="46" customFormat="1" x14ac:dyDescent="0.2">
      <c r="A143" s="43" t="s">
        <v>29</v>
      </c>
      <c r="B143" s="44" t="s">
        <v>149</v>
      </c>
      <c r="C143" s="45" t="s">
        <v>5</v>
      </c>
      <c r="D143" s="71">
        <v>0</v>
      </c>
      <c r="E143" s="62"/>
      <c r="F143" s="62">
        <v>1800</v>
      </c>
      <c r="G143" s="62">
        <f t="shared" si="66"/>
        <v>1800</v>
      </c>
      <c r="H143" s="62"/>
      <c r="I143" s="69">
        <v>1800</v>
      </c>
      <c r="J143" s="69">
        <v>1800</v>
      </c>
      <c r="K143" s="69">
        <f t="shared" si="68"/>
        <v>0</v>
      </c>
      <c r="L143" s="69">
        <f t="shared" si="69"/>
        <v>100</v>
      </c>
      <c r="M143" s="69">
        <f t="shared" si="70"/>
        <v>1800</v>
      </c>
      <c r="N143" s="190"/>
    </row>
    <row r="144" spans="1:14" s="46" customFormat="1" ht="33.75" x14ac:dyDescent="0.2">
      <c r="A144" s="43" t="s">
        <v>19</v>
      </c>
      <c r="B144" s="44" t="s">
        <v>150</v>
      </c>
      <c r="C144" s="45" t="s">
        <v>5</v>
      </c>
      <c r="D144" s="71">
        <v>286354</v>
      </c>
      <c r="E144" s="62"/>
      <c r="F144" s="62">
        <v>317509</v>
      </c>
      <c r="G144" s="62">
        <f t="shared" si="66"/>
        <v>317509</v>
      </c>
      <c r="H144" s="62"/>
      <c r="I144" s="69">
        <v>317509</v>
      </c>
      <c r="J144" s="69">
        <v>317432</v>
      </c>
      <c r="K144" s="69">
        <f t="shared" si="68"/>
        <v>-77</v>
      </c>
      <c r="L144" s="69">
        <f t="shared" si="69"/>
        <v>99.975748718933957</v>
      </c>
      <c r="M144" s="69">
        <f t="shared" si="70"/>
        <v>31078</v>
      </c>
      <c r="N144" s="190">
        <f t="shared" si="71"/>
        <v>110.85300013270287</v>
      </c>
    </row>
    <row r="145" spans="1:14" s="42" customFormat="1" x14ac:dyDescent="0.2">
      <c r="A145" s="39" t="s">
        <v>32</v>
      </c>
      <c r="B145" s="40" t="s">
        <v>151</v>
      </c>
      <c r="C145" s="41" t="s">
        <v>5</v>
      </c>
      <c r="D145" s="163">
        <f>SUM(D146:D149)</f>
        <v>53790</v>
      </c>
      <c r="E145" s="163">
        <f>SUM(E146:E149)</f>
        <v>0</v>
      </c>
      <c r="F145" s="163">
        <f>SUM(F146:F149)</f>
        <v>53900</v>
      </c>
      <c r="G145" s="163">
        <f t="shared" si="66"/>
        <v>53900</v>
      </c>
      <c r="H145" s="163"/>
      <c r="I145" s="163">
        <f t="shared" ref="I145:J145" si="72">SUM(I146:I149)</f>
        <v>53900</v>
      </c>
      <c r="J145" s="163">
        <f t="shared" si="72"/>
        <v>53900</v>
      </c>
      <c r="K145" s="164">
        <f t="shared" si="68"/>
        <v>0</v>
      </c>
      <c r="L145" s="164">
        <f t="shared" si="69"/>
        <v>100</v>
      </c>
      <c r="M145" s="164">
        <f t="shared" si="70"/>
        <v>110</v>
      </c>
      <c r="N145" s="154">
        <f t="shared" si="71"/>
        <v>100.20449897750512</v>
      </c>
    </row>
    <row r="146" spans="1:14" s="46" customFormat="1" x14ac:dyDescent="0.2">
      <c r="A146" s="43" t="s">
        <v>34</v>
      </c>
      <c r="B146" s="44" t="s">
        <v>152</v>
      </c>
      <c r="C146" s="45" t="s">
        <v>5</v>
      </c>
      <c r="D146" s="71">
        <v>30000</v>
      </c>
      <c r="E146" s="62"/>
      <c r="F146" s="62">
        <v>44400</v>
      </c>
      <c r="G146" s="62">
        <f t="shared" si="66"/>
        <v>44400</v>
      </c>
      <c r="H146" s="62"/>
      <c r="I146" s="69">
        <v>44400</v>
      </c>
      <c r="J146" s="69">
        <v>44400</v>
      </c>
      <c r="K146" s="69">
        <f t="shared" si="68"/>
        <v>0</v>
      </c>
      <c r="L146" s="69">
        <f t="shared" si="69"/>
        <v>100</v>
      </c>
      <c r="M146" s="69">
        <f t="shared" si="70"/>
        <v>14400</v>
      </c>
      <c r="N146" s="190">
        <f t="shared" si="71"/>
        <v>148</v>
      </c>
    </row>
    <row r="147" spans="1:14" s="46" customFormat="1" ht="22.5" x14ac:dyDescent="0.2">
      <c r="A147" s="43" t="s">
        <v>36</v>
      </c>
      <c r="B147" s="44" t="s">
        <v>153</v>
      </c>
      <c r="C147" s="45" t="s">
        <v>5</v>
      </c>
      <c r="D147" s="71" t="s">
        <v>5</v>
      </c>
      <c r="E147" s="62"/>
      <c r="F147" s="62">
        <v>5000</v>
      </c>
      <c r="G147" s="62">
        <f t="shared" si="66"/>
        <v>5000</v>
      </c>
      <c r="H147" s="62"/>
      <c r="I147" s="69">
        <v>5000</v>
      </c>
      <c r="J147" s="69">
        <v>5000</v>
      </c>
      <c r="K147" s="69">
        <f t="shared" si="68"/>
        <v>0</v>
      </c>
      <c r="L147" s="69">
        <f t="shared" si="69"/>
        <v>100</v>
      </c>
      <c r="M147" s="69"/>
      <c r="N147" s="190"/>
    </row>
    <row r="148" spans="1:14" s="46" customFormat="1" ht="33.75" x14ac:dyDescent="0.2">
      <c r="A148" s="43" t="s">
        <v>38</v>
      </c>
      <c r="B148" s="44" t="s">
        <v>154</v>
      </c>
      <c r="C148" s="45" t="s">
        <v>5</v>
      </c>
      <c r="D148" s="71">
        <v>1500</v>
      </c>
      <c r="E148" s="62"/>
      <c r="F148" s="62"/>
      <c r="G148" s="62">
        <f t="shared" si="66"/>
        <v>0</v>
      </c>
      <c r="H148" s="62"/>
      <c r="I148" s="69"/>
      <c r="J148" s="69"/>
      <c r="K148" s="69">
        <f t="shared" si="68"/>
        <v>0</v>
      </c>
      <c r="L148" s="69"/>
      <c r="M148" s="69">
        <f t="shared" si="70"/>
        <v>-1500</v>
      </c>
      <c r="N148" s="190">
        <f t="shared" si="71"/>
        <v>0</v>
      </c>
    </row>
    <row r="149" spans="1:14" s="46" customFormat="1" ht="22.5" x14ac:dyDescent="0.2">
      <c r="A149" s="43" t="s">
        <v>40</v>
      </c>
      <c r="B149" s="44" t="s">
        <v>155</v>
      </c>
      <c r="C149" s="45" t="s">
        <v>5</v>
      </c>
      <c r="D149" s="71">
        <v>22290</v>
      </c>
      <c r="E149" s="62"/>
      <c r="F149" s="62">
        <v>4500</v>
      </c>
      <c r="G149" s="62">
        <f t="shared" si="66"/>
        <v>4500</v>
      </c>
      <c r="H149" s="62"/>
      <c r="I149" s="69">
        <v>4500</v>
      </c>
      <c r="J149" s="69">
        <v>4500</v>
      </c>
      <c r="K149" s="69">
        <f t="shared" si="68"/>
        <v>0</v>
      </c>
      <c r="L149" s="69">
        <f t="shared" si="69"/>
        <v>100</v>
      </c>
      <c r="M149" s="69">
        <f t="shared" si="70"/>
        <v>-17790</v>
      </c>
      <c r="N149" s="190">
        <f t="shared" si="71"/>
        <v>20.188425302826378</v>
      </c>
    </row>
    <row r="150" spans="1:14" s="42" customFormat="1" ht="22.5" x14ac:dyDescent="0.2">
      <c r="A150" s="39" t="s">
        <v>44</v>
      </c>
      <c r="B150" s="40" t="s">
        <v>156</v>
      </c>
      <c r="C150" s="41" t="s">
        <v>5</v>
      </c>
      <c r="D150" s="163">
        <f>D151</f>
        <v>0</v>
      </c>
      <c r="E150" s="163">
        <f>E151</f>
        <v>0</v>
      </c>
      <c r="F150" s="163">
        <f>F151</f>
        <v>137000</v>
      </c>
      <c r="G150" s="163">
        <f t="shared" si="66"/>
        <v>137000</v>
      </c>
      <c r="H150" s="163"/>
      <c r="I150" s="163">
        <f t="shared" ref="I150:J150" si="73">I151</f>
        <v>137000</v>
      </c>
      <c r="J150" s="163">
        <f t="shared" si="73"/>
        <v>137000</v>
      </c>
      <c r="K150" s="164">
        <f t="shared" si="68"/>
        <v>0</v>
      </c>
      <c r="L150" s="164">
        <f t="shared" si="69"/>
        <v>100</v>
      </c>
      <c r="M150" s="164">
        <f t="shared" si="70"/>
        <v>137000</v>
      </c>
      <c r="N150" s="154"/>
    </row>
    <row r="151" spans="1:14" s="42" customFormat="1" ht="33.75" x14ac:dyDescent="0.2">
      <c r="A151" s="52" t="s">
        <v>46</v>
      </c>
      <c r="B151" s="40" t="s">
        <v>157</v>
      </c>
      <c r="C151" s="41" t="s">
        <v>5</v>
      </c>
      <c r="D151" s="162">
        <v>0</v>
      </c>
      <c r="E151" s="163"/>
      <c r="F151" s="163">
        <v>137000</v>
      </c>
      <c r="G151" s="163">
        <f t="shared" si="66"/>
        <v>137000</v>
      </c>
      <c r="H151" s="163"/>
      <c r="I151" s="164">
        <v>137000</v>
      </c>
      <c r="J151" s="164">
        <v>137000</v>
      </c>
      <c r="K151" s="164">
        <f t="shared" si="68"/>
        <v>0</v>
      </c>
      <c r="L151" s="164">
        <f t="shared" si="69"/>
        <v>100</v>
      </c>
      <c r="M151" s="164">
        <f t="shared" si="70"/>
        <v>137000</v>
      </c>
      <c r="N151" s="154"/>
    </row>
    <row r="152" spans="1:14" s="48" customFormat="1" ht="21.75" x14ac:dyDescent="0.2">
      <c r="A152" s="86" t="s">
        <v>1121</v>
      </c>
      <c r="B152" s="87" t="s">
        <v>1124</v>
      </c>
      <c r="C152" s="35"/>
      <c r="D152" s="161"/>
      <c r="E152" s="158">
        <f>E153</f>
        <v>124240</v>
      </c>
      <c r="F152" s="158">
        <f>F153</f>
        <v>124240</v>
      </c>
      <c r="G152" s="158">
        <f t="shared" si="66"/>
        <v>0</v>
      </c>
      <c r="H152" s="158">
        <f t="shared" ref="H152:H196" si="74">F152/E152*100</f>
        <v>100</v>
      </c>
      <c r="I152" s="158">
        <f t="shared" ref="I152:J154" si="75">I153</f>
        <v>124240</v>
      </c>
      <c r="J152" s="158">
        <f t="shared" si="75"/>
        <v>45420</v>
      </c>
      <c r="K152" s="159">
        <f t="shared" si="68"/>
        <v>-78820</v>
      </c>
      <c r="L152" s="159">
        <f t="shared" si="69"/>
        <v>36.558274307791372</v>
      </c>
      <c r="M152" s="159">
        <f t="shared" si="70"/>
        <v>45420</v>
      </c>
      <c r="N152" s="155"/>
    </row>
    <row r="153" spans="1:14" s="42" customFormat="1" ht="78.75" x14ac:dyDescent="0.2">
      <c r="A153" s="91" t="s">
        <v>1122</v>
      </c>
      <c r="B153" s="88" t="s">
        <v>1125</v>
      </c>
      <c r="C153" s="41"/>
      <c r="D153" s="162"/>
      <c r="E153" s="163">
        <f>E154</f>
        <v>124240</v>
      </c>
      <c r="F153" s="163">
        <f>F154</f>
        <v>124240</v>
      </c>
      <c r="G153" s="163">
        <f t="shared" si="66"/>
        <v>0</v>
      </c>
      <c r="H153" s="163">
        <f t="shared" si="74"/>
        <v>100</v>
      </c>
      <c r="I153" s="163">
        <f t="shared" si="75"/>
        <v>124240</v>
      </c>
      <c r="J153" s="163">
        <f t="shared" si="75"/>
        <v>45420</v>
      </c>
      <c r="K153" s="164">
        <f t="shared" si="68"/>
        <v>-78820</v>
      </c>
      <c r="L153" s="164">
        <f t="shared" si="69"/>
        <v>36.558274307791372</v>
      </c>
      <c r="M153" s="164">
        <f t="shared" si="70"/>
        <v>45420</v>
      </c>
      <c r="N153" s="154"/>
    </row>
    <row r="154" spans="1:14" s="42" customFormat="1" ht="33.75" x14ac:dyDescent="0.2">
      <c r="A154" s="91" t="s">
        <v>1123</v>
      </c>
      <c r="B154" s="88" t="s">
        <v>1126</v>
      </c>
      <c r="C154" s="41"/>
      <c r="D154" s="162"/>
      <c r="E154" s="163">
        <v>124240</v>
      </c>
      <c r="F154" s="163">
        <f>F155</f>
        <v>124240</v>
      </c>
      <c r="G154" s="163">
        <f t="shared" si="66"/>
        <v>0</v>
      </c>
      <c r="H154" s="163">
        <f t="shared" si="74"/>
        <v>100</v>
      </c>
      <c r="I154" s="163">
        <f t="shared" si="75"/>
        <v>124240</v>
      </c>
      <c r="J154" s="163">
        <f t="shared" si="75"/>
        <v>45420</v>
      </c>
      <c r="K154" s="164">
        <f t="shared" si="68"/>
        <v>-78820</v>
      </c>
      <c r="L154" s="164">
        <f t="shared" si="69"/>
        <v>36.558274307791372</v>
      </c>
      <c r="M154" s="164">
        <f t="shared" si="70"/>
        <v>45420</v>
      </c>
      <c r="N154" s="154"/>
    </row>
    <row r="155" spans="1:14" s="42" customFormat="1" ht="22.5" x14ac:dyDescent="0.2">
      <c r="A155" s="91" t="s">
        <v>1129</v>
      </c>
      <c r="B155" s="88" t="s">
        <v>1325</v>
      </c>
      <c r="C155" s="41"/>
      <c r="D155" s="162"/>
      <c r="E155" s="163"/>
      <c r="F155" s="163">
        <f>F156+F159</f>
        <v>124240</v>
      </c>
      <c r="G155" s="163">
        <f t="shared" si="66"/>
        <v>124240</v>
      </c>
      <c r="H155" s="163"/>
      <c r="I155" s="163">
        <f t="shared" ref="I155:J155" si="76">I156+I159</f>
        <v>124240</v>
      </c>
      <c r="J155" s="163">
        <f t="shared" si="76"/>
        <v>45420</v>
      </c>
      <c r="K155" s="164">
        <f t="shared" si="68"/>
        <v>-78820</v>
      </c>
      <c r="L155" s="164">
        <f t="shared" si="69"/>
        <v>36.558274307791372</v>
      </c>
      <c r="M155" s="164">
        <f t="shared" si="70"/>
        <v>45420</v>
      </c>
      <c r="N155" s="154"/>
    </row>
    <row r="156" spans="1:14" s="42" customFormat="1" ht="22.5" x14ac:dyDescent="0.2">
      <c r="A156" s="91" t="s">
        <v>1227</v>
      </c>
      <c r="B156" s="88" t="s">
        <v>1320</v>
      </c>
      <c r="C156" s="41"/>
      <c r="D156" s="162"/>
      <c r="E156" s="163"/>
      <c r="F156" s="163">
        <f>F157+F158</f>
        <v>108840</v>
      </c>
      <c r="G156" s="163">
        <f t="shared" si="66"/>
        <v>108840</v>
      </c>
      <c r="H156" s="163"/>
      <c r="I156" s="163">
        <f t="shared" ref="I156:J156" si="77">I157+I158</f>
        <v>108840</v>
      </c>
      <c r="J156" s="163">
        <f t="shared" si="77"/>
        <v>44760</v>
      </c>
      <c r="K156" s="164">
        <f t="shared" si="68"/>
        <v>-64080</v>
      </c>
      <c r="L156" s="164">
        <f t="shared" si="69"/>
        <v>41.124586549062847</v>
      </c>
      <c r="M156" s="164">
        <f t="shared" si="70"/>
        <v>44760</v>
      </c>
      <c r="N156" s="154"/>
    </row>
    <row r="157" spans="1:14" s="46" customFormat="1" x14ac:dyDescent="0.2">
      <c r="A157" s="92" t="s">
        <v>1262</v>
      </c>
      <c r="B157" s="227" t="s">
        <v>1321</v>
      </c>
      <c r="C157" s="45"/>
      <c r="D157" s="71"/>
      <c r="E157" s="62"/>
      <c r="F157" s="62">
        <v>77000</v>
      </c>
      <c r="G157" s="62">
        <f t="shared" si="66"/>
        <v>77000</v>
      </c>
      <c r="H157" s="62"/>
      <c r="I157" s="69">
        <v>77000</v>
      </c>
      <c r="J157" s="69">
        <v>44760</v>
      </c>
      <c r="K157" s="69">
        <f t="shared" si="68"/>
        <v>-32240</v>
      </c>
      <c r="L157" s="69">
        <f t="shared" si="69"/>
        <v>58.129870129870135</v>
      </c>
      <c r="M157" s="69">
        <f t="shared" si="70"/>
        <v>44760</v>
      </c>
      <c r="N157" s="190"/>
    </row>
    <row r="158" spans="1:14" s="46" customFormat="1" x14ac:dyDescent="0.2">
      <c r="A158" s="92" t="s">
        <v>1228</v>
      </c>
      <c r="B158" s="227" t="s">
        <v>1322</v>
      </c>
      <c r="C158" s="45"/>
      <c r="D158" s="71"/>
      <c r="E158" s="62"/>
      <c r="F158" s="62">
        <v>31840</v>
      </c>
      <c r="G158" s="62">
        <f t="shared" si="66"/>
        <v>31840</v>
      </c>
      <c r="H158" s="62"/>
      <c r="I158" s="69">
        <v>31840</v>
      </c>
      <c r="J158" s="69"/>
      <c r="K158" s="69">
        <f t="shared" si="68"/>
        <v>-31840</v>
      </c>
      <c r="L158" s="69">
        <f t="shared" si="69"/>
        <v>0</v>
      </c>
      <c r="M158" s="69">
        <f t="shared" si="70"/>
        <v>0</v>
      </c>
      <c r="N158" s="190"/>
    </row>
    <row r="159" spans="1:14" s="42" customFormat="1" ht="22.5" x14ac:dyDescent="0.2">
      <c r="A159" s="91" t="s">
        <v>1218</v>
      </c>
      <c r="B159" s="229" t="s">
        <v>1323</v>
      </c>
      <c r="C159" s="41"/>
      <c r="D159" s="162"/>
      <c r="E159" s="163"/>
      <c r="F159" s="163">
        <f>F160</f>
        <v>15400</v>
      </c>
      <c r="G159" s="163">
        <f t="shared" si="66"/>
        <v>15400</v>
      </c>
      <c r="H159" s="163"/>
      <c r="I159" s="163">
        <f t="shared" ref="I159:J159" si="78">I160</f>
        <v>15400</v>
      </c>
      <c r="J159" s="163">
        <f t="shared" si="78"/>
        <v>660</v>
      </c>
      <c r="K159" s="164">
        <f t="shared" si="68"/>
        <v>-14740</v>
      </c>
      <c r="L159" s="164">
        <f t="shared" si="69"/>
        <v>4.2857142857142856</v>
      </c>
      <c r="M159" s="164">
        <f t="shared" si="70"/>
        <v>660</v>
      </c>
      <c r="N159" s="154"/>
    </row>
    <row r="160" spans="1:14" s="46" customFormat="1" ht="22.5" x14ac:dyDescent="0.2">
      <c r="A160" s="92" t="s">
        <v>1265</v>
      </c>
      <c r="B160" s="227" t="s">
        <v>1324</v>
      </c>
      <c r="C160" s="45"/>
      <c r="D160" s="71"/>
      <c r="E160" s="62"/>
      <c r="F160" s="62">
        <v>15400</v>
      </c>
      <c r="G160" s="62">
        <f t="shared" si="66"/>
        <v>15400</v>
      </c>
      <c r="H160" s="62"/>
      <c r="I160" s="69">
        <v>15400</v>
      </c>
      <c r="J160" s="69">
        <v>660</v>
      </c>
      <c r="K160" s="69">
        <f t="shared" si="68"/>
        <v>-14740</v>
      </c>
      <c r="L160" s="69">
        <f t="shared" si="69"/>
        <v>4.2857142857142856</v>
      </c>
      <c r="M160" s="69">
        <f t="shared" si="70"/>
        <v>660</v>
      </c>
      <c r="N160" s="190"/>
    </row>
    <row r="161" spans="1:14" s="48" customFormat="1" ht="74.25" x14ac:dyDescent="0.2">
      <c r="A161" s="89" t="s">
        <v>1127</v>
      </c>
      <c r="B161" s="87" t="s">
        <v>1132</v>
      </c>
      <c r="C161" s="35"/>
      <c r="D161" s="161"/>
      <c r="E161" s="158">
        <f t="shared" ref="E161:F163" si="79">E162</f>
        <v>2909580</v>
      </c>
      <c r="F161" s="158">
        <f t="shared" si="79"/>
        <v>2909580</v>
      </c>
      <c r="G161" s="158">
        <f t="shared" si="66"/>
        <v>0</v>
      </c>
      <c r="H161" s="158">
        <f t="shared" si="74"/>
        <v>100</v>
      </c>
      <c r="I161" s="158">
        <f t="shared" ref="I161:J163" si="80">I162</f>
        <v>2909580</v>
      </c>
      <c r="J161" s="158">
        <f t="shared" si="80"/>
        <v>2894919.14</v>
      </c>
      <c r="K161" s="159">
        <f t="shared" si="68"/>
        <v>-14660.85999999987</v>
      </c>
      <c r="L161" s="159">
        <f t="shared" si="69"/>
        <v>99.496117652719647</v>
      </c>
      <c r="M161" s="159">
        <f t="shared" si="70"/>
        <v>2894919.14</v>
      </c>
      <c r="N161" s="155"/>
    </row>
    <row r="162" spans="1:14" s="42" customFormat="1" ht="22.5" x14ac:dyDescent="0.2">
      <c r="A162" s="91" t="s">
        <v>1128</v>
      </c>
      <c r="B162" s="88" t="s">
        <v>1133</v>
      </c>
      <c r="C162" s="41"/>
      <c r="D162" s="162"/>
      <c r="E162" s="163">
        <f t="shared" si="79"/>
        <v>2909580</v>
      </c>
      <c r="F162" s="163">
        <f t="shared" si="79"/>
        <v>2909580</v>
      </c>
      <c r="G162" s="163">
        <f t="shared" si="66"/>
        <v>0</v>
      </c>
      <c r="H162" s="163">
        <f t="shared" si="74"/>
        <v>100</v>
      </c>
      <c r="I162" s="163">
        <f t="shared" si="80"/>
        <v>2909580</v>
      </c>
      <c r="J162" s="163">
        <f t="shared" si="80"/>
        <v>2894919.14</v>
      </c>
      <c r="K162" s="164">
        <f t="shared" si="68"/>
        <v>-14660.85999999987</v>
      </c>
      <c r="L162" s="164">
        <f t="shared" si="69"/>
        <v>99.496117652719647</v>
      </c>
      <c r="M162" s="164">
        <f t="shared" si="70"/>
        <v>2894919.14</v>
      </c>
      <c r="N162" s="154"/>
    </row>
    <row r="163" spans="1:14" s="42" customFormat="1" ht="33.75" x14ac:dyDescent="0.2">
      <c r="A163" s="91" t="s">
        <v>1123</v>
      </c>
      <c r="B163" s="88" t="s">
        <v>1131</v>
      </c>
      <c r="C163" s="41"/>
      <c r="D163" s="162"/>
      <c r="E163" s="163">
        <f t="shared" si="79"/>
        <v>2909580</v>
      </c>
      <c r="F163" s="163">
        <f t="shared" si="79"/>
        <v>2909580</v>
      </c>
      <c r="G163" s="163">
        <f t="shared" si="66"/>
        <v>0</v>
      </c>
      <c r="H163" s="163">
        <f t="shared" si="74"/>
        <v>100</v>
      </c>
      <c r="I163" s="163">
        <f t="shared" si="80"/>
        <v>2909580</v>
      </c>
      <c r="J163" s="163">
        <f t="shared" si="80"/>
        <v>2894919.14</v>
      </c>
      <c r="K163" s="164">
        <f t="shared" si="68"/>
        <v>-14660.85999999987</v>
      </c>
      <c r="L163" s="164">
        <f t="shared" si="69"/>
        <v>99.496117652719647</v>
      </c>
      <c r="M163" s="164">
        <f t="shared" si="70"/>
        <v>2894919.14</v>
      </c>
      <c r="N163" s="154"/>
    </row>
    <row r="164" spans="1:14" s="42" customFormat="1" ht="22.5" x14ac:dyDescent="0.2">
      <c r="A164" s="91" t="s">
        <v>1129</v>
      </c>
      <c r="B164" s="88" t="s">
        <v>1130</v>
      </c>
      <c r="C164" s="41"/>
      <c r="D164" s="162"/>
      <c r="E164" s="163">
        <v>2909580</v>
      </c>
      <c r="F164" s="163">
        <f>F165+F169+F174+F175</f>
        <v>2909580</v>
      </c>
      <c r="G164" s="163">
        <f t="shared" si="66"/>
        <v>0</v>
      </c>
      <c r="H164" s="163">
        <f t="shared" si="74"/>
        <v>100</v>
      </c>
      <c r="I164" s="163">
        <f t="shared" ref="I164:J164" si="81">I165+I169+I174+I175</f>
        <v>2909580</v>
      </c>
      <c r="J164" s="163">
        <f t="shared" si="81"/>
        <v>2894919.14</v>
      </c>
      <c r="K164" s="164">
        <f t="shared" si="68"/>
        <v>-14660.85999999987</v>
      </c>
      <c r="L164" s="164">
        <f t="shared" si="69"/>
        <v>99.496117652719647</v>
      </c>
      <c r="M164" s="164">
        <f t="shared" si="70"/>
        <v>2894919.14</v>
      </c>
      <c r="N164" s="154"/>
    </row>
    <row r="165" spans="1:14" s="42" customFormat="1" ht="33.75" x14ac:dyDescent="0.2">
      <c r="A165" s="91" t="s">
        <v>1215</v>
      </c>
      <c r="B165" s="229" t="s">
        <v>1326</v>
      </c>
      <c r="C165" s="41"/>
      <c r="D165" s="162"/>
      <c r="E165" s="163"/>
      <c r="F165" s="163">
        <f>F166+F167+F168</f>
        <v>1963274</v>
      </c>
      <c r="G165" s="163">
        <f t="shared" si="66"/>
        <v>1963274</v>
      </c>
      <c r="H165" s="163"/>
      <c r="I165" s="163">
        <f t="shared" ref="I165:J165" si="82">I166+I167+I168</f>
        <v>1963274</v>
      </c>
      <c r="J165" s="163">
        <f t="shared" si="82"/>
        <v>1948613.49</v>
      </c>
      <c r="K165" s="164">
        <f t="shared" si="68"/>
        <v>-14660.510000000009</v>
      </c>
      <c r="L165" s="164">
        <f t="shared" si="69"/>
        <v>99.253262152913962</v>
      </c>
      <c r="M165" s="164">
        <f t="shared" si="70"/>
        <v>1948613.49</v>
      </c>
      <c r="N165" s="154"/>
    </row>
    <row r="166" spans="1:14" s="46" customFormat="1" x14ac:dyDescent="0.2">
      <c r="A166" s="92" t="s">
        <v>1216</v>
      </c>
      <c r="B166" s="227" t="s">
        <v>1327</v>
      </c>
      <c r="C166" s="45"/>
      <c r="D166" s="71"/>
      <c r="E166" s="62"/>
      <c r="F166" s="62">
        <v>1571700</v>
      </c>
      <c r="G166" s="62">
        <f t="shared" si="66"/>
        <v>1571700</v>
      </c>
      <c r="H166" s="62"/>
      <c r="I166" s="69">
        <v>1571700</v>
      </c>
      <c r="J166" s="69">
        <v>1569218.49</v>
      </c>
      <c r="K166" s="69">
        <f t="shared" si="68"/>
        <v>-2481.5100000000093</v>
      </c>
      <c r="L166" s="69">
        <f t="shared" si="69"/>
        <v>99.842112998663865</v>
      </c>
      <c r="M166" s="69">
        <f t="shared" si="70"/>
        <v>1569218.49</v>
      </c>
      <c r="N166" s="190"/>
    </row>
    <row r="167" spans="1:14" s="46" customFormat="1" x14ac:dyDescent="0.2">
      <c r="A167" s="92" t="s">
        <v>1260</v>
      </c>
      <c r="B167" s="227" t="s">
        <v>1328</v>
      </c>
      <c r="C167" s="45"/>
      <c r="D167" s="71"/>
      <c r="E167" s="62"/>
      <c r="F167" s="62">
        <v>44400</v>
      </c>
      <c r="G167" s="62">
        <f t="shared" si="66"/>
        <v>44400</v>
      </c>
      <c r="H167" s="62"/>
      <c r="I167" s="69">
        <v>44400</v>
      </c>
      <c r="J167" s="69">
        <v>44400</v>
      </c>
      <c r="K167" s="69">
        <f t="shared" si="68"/>
        <v>0</v>
      </c>
      <c r="L167" s="69">
        <f t="shared" si="69"/>
        <v>100</v>
      </c>
      <c r="M167" s="69">
        <f t="shared" si="70"/>
        <v>44400</v>
      </c>
      <c r="N167" s="190"/>
    </row>
    <row r="168" spans="1:14" s="46" customFormat="1" ht="33.75" x14ac:dyDescent="0.2">
      <c r="A168" s="92" t="s">
        <v>1259</v>
      </c>
      <c r="B168" s="227" t="s">
        <v>1329</v>
      </c>
      <c r="C168" s="45"/>
      <c r="D168" s="71"/>
      <c r="E168" s="62"/>
      <c r="F168" s="62">
        <v>347174</v>
      </c>
      <c r="G168" s="62">
        <f t="shared" si="66"/>
        <v>347174</v>
      </c>
      <c r="H168" s="62"/>
      <c r="I168" s="69">
        <v>347174</v>
      </c>
      <c r="J168" s="69">
        <v>334995</v>
      </c>
      <c r="K168" s="69">
        <f t="shared" si="68"/>
        <v>-12179</v>
      </c>
      <c r="L168" s="69">
        <f t="shared" si="69"/>
        <v>96.491960803516392</v>
      </c>
      <c r="M168" s="69">
        <f t="shared" si="70"/>
        <v>334995</v>
      </c>
      <c r="N168" s="190"/>
    </row>
    <row r="169" spans="1:14" s="46" customFormat="1" x14ac:dyDescent="0.2">
      <c r="A169" s="91" t="s">
        <v>1227</v>
      </c>
      <c r="B169" s="229" t="s">
        <v>1326</v>
      </c>
      <c r="C169" s="45"/>
      <c r="D169" s="71"/>
      <c r="E169" s="62"/>
      <c r="F169" s="163">
        <f>F170+F171+F172+F173</f>
        <v>517929</v>
      </c>
      <c r="G169" s="163">
        <f t="shared" si="66"/>
        <v>517929</v>
      </c>
      <c r="H169" s="163"/>
      <c r="I169" s="163">
        <f t="shared" ref="I169:J169" si="83">I170+I171+I172+I173</f>
        <v>517929</v>
      </c>
      <c r="J169" s="163">
        <f t="shared" si="83"/>
        <v>517928.65</v>
      </c>
      <c r="K169" s="164">
        <f t="shared" si="68"/>
        <v>-0.34999999997671694</v>
      </c>
      <c r="L169" s="164">
        <f t="shared" si="69"/>
        <v>99.99993242316998</v>
      </c>
      <c r="M169" s="164">
        <f t="shared" si="70"/>
        <v>517928.65</v>
      </c>
      <c r="N169" s="154"/>
    </row>
    <row r="170" spans="1:14" s="46" customFormat="1" x14ac:dyDescent="0.2">
      <c r="A170" s="92" t="s">
        <v>1262</v>
      </c>
      <c r="B170" s="227" t="s">
        <v>1330</v>
      </c>
      <c r="C170" s="45"/>
      <c r="D170" s="71"/>
      <c r="E170" s="62"/>
      <c r="F170" s="62">
        <v>88000</v>
      </c>
      <c r="G170" s="62">
        <f t="shared" si="66"/>
        <v>88000</v>
      </c>
      <c r="H170" s="62"/>
      <c r="I170" s="69">
        <v>88000</v>
      </c>
      <c r="J170" s="69">
        <v>88000</v>
      </c>
      <c r="K170" s="69">
        <f t="shared" si="68"/>
        <v>0</v>
      </c>
      <c r="L170" s="69">
        <f t="shared" si="69"/>
        <v>100</v>
      </c>
      <c r="M170" s="69">
        <f t="shared" si="70"/>
        <v>88000</v>
      </c>
      <c r="N170" s="190"/>
    </row>
    <row r="171" spans="1:14" s="46" customFormat="1" x14ac:dyDescent="0.2">
      <c r="A171" s="92" t="s">
        <v>1263</v>
      </c>
      <c r="B171" s="227" t="s">
        <v>1331</v>
      </c>
      <c r="C171" s="45"/>
      <c r="D171" s="71"/>
      <c r="E171" s="62"/>
      <c r="F171" s="62">
        <v>41949</v>
      </c>
      <c r="G171" s="62">
        <f t="shared" si="66"/>
        <v>41949</v>
      </c>
      <c r="H171" s="62"/>
      <c r="I171" s="69">
        <v>41949</v>
      </c>
      <c r="J171" s="69">
        <v>41949</v>
      </c>
      <c r="K171" s="69">
        <f t="shared" si="68"/>
        <v>0</v>
      </c>
      <c r="L171" s="69">
        <f t="shared" si="69"/>
        <v>100</v>
      </c>
      <c r="M171" s="69">
        <f t="shared" si="70"/>
        <v>41949</v>
      </c>
      <c r="N171" s="190"/>
    </row>
    <row r="172" spans="1:14" s="46" customFormat="1" ht="33.75" x14ac:dyDescent="0.2">
      <c r="A172" s="92" t="s">
        <v>1332</v>
      </c>
      <c r="B172" s="227" t="s">
        <v>1333</v>
      </c>
      <c r="C172" s="45"/>
      <c r="D172" s="71"/>
      <c r="E172" s="62"/>
      <c r="F172" s="62">
        <v>66800</v>
      </c>
      <c r="G172" s="62">
        <f t="shared" si="66"/>
        <v>66800</v>
      </c>
      <c r="H172" s="62"/>
      <c r="I172" s="69">
        <v>66800</v>
      </c>
      <c r="J172" s="69">
        <v>66800</v>
      </c>
      <c r="K172" s="69">
        <f t="shared" si="68"/>
        <v>0</v>
      </c>
      <c r="L172" s="69">
        <f t="shared" si="69"/>
        <v>100</v>
      </c>
      <c r="M172" s="69">
        <f t="shared" si="70"/>
        <v>66800</v>
      </c>
      <c r="N172" s="190"/>
    </row>
    <row r="173" spans="1:14" s="46" customFormat="1" x14ac:dyDescent="0.2">
      <c r="A173" s="92" t="s">
        <v>1228</v>
      </c>
      <c r="B173" s="227" t="s">
        <v>1334</v>
      </c>
      <c r="C173" s="45"/>
      <c r="D173" s="71"/>
      <c r="E173" s="62"/>
      <c r="F173" s="62">
        <v>321180</v>
      </c>
      <c r="G173" s="62">
        <f t="shared" si="66"/>
        <v>321180</v>
      </c>
      <c r="H173" s="62"/>
      <c r="I173" s="69">
        <v>321180</v>
      </c>
      <c r="J173" s="69">
        <v>321179.65000000002</v>
      </c>
      <c r="K173" s="69">
        <f t="shared" si="68"/>
        <v>-0.34999999997671694</v>
      </c>
      <c r="L173" s="69">
        <f t="shared" si="69"/>
        <v>99.99989102683854</v>
      </c>
      <c r="M173" s="69">
        <f t="shared" si="70"/>
        <v>321179.65000000002</v>
      </c>
      <c r="N173" s="190"/>
    </row>
    <row r="174" spans="1:14" s="46" customFormat="1" x14ac:dyDescent="0.2">
      <c r="A174" s="91" t="s">
        <v>1335</v>
      </c>
      <c r="B174" s="229" t="s">
        <v>1336</v>
      </c>
      <c r="C174" s="41"/>
      <c r="D174" s="162"/>
      <c r="E174" s="163"/>
      <c r="F174" s="163">
        <v>5270</v>
      </c>
      <c r="G174" s="163">
        <f t="shared" si="66"/>
        <v>5270</v>
      </c>
      <c r="H174" s="163"/>
      <c r="I174" s="164">
        <v>5270</v>
      </c>
      <c r="J174" s="164">
        <v>5270</v>
      </c>
      <c r="K174" s="164">
        <f t="shared" si="68"/>
        <v>0</v>
      </c>
      <c r="L174" s="164">
        <f t="shared" si="69"/>
        <v>100</v>
      </c>
      <c r="M174" s="164">
        <f t="shared" si="70"/>
        <v>5270</v>
      </c>
      <c r="N174" s="154"/>
    </row>
    <row r="175" spans="1:14" s="46" customFormat="1" ht="22.5" x14ac:dyDescent="0.2">
      <c r="A175" s="91" t="s">
        <v>1218</v>
      </c>
      <c r="B175" s="229" t="s">
        <v>1337</v>
      </c>
      <c r="C175" s="45"/>
      <c r="D175" s="71"/>
      <c r="E175" s="62"/>
      <c r="F175" s="163">
        <f>F176+F177</f>
        <v>423107</v>
      </c>
      <c r="G175" s="163">
        <f t="shared" si="66"/>
        <v>423107</v>
      </c>
      <c r="H175" s="163"/>
      <c r="I175" s="163">
        <f t="shared" ref="I175:J175" si="84">I176+I177</f>
        <v>423107</v>
      </c>
      <c r="J175" s="163">
        <f t="shared" si="84"/>
        <v>423107</v>
      </c>
      <c r="K175" s="164">
        <f t="shared" si="68"/>
        <v>0</v>
      </c>
      <c r="L175" s="164">
        <f t="shared" si="69"/>
        <v>100</v>
      </c>
      <c r="M175" s="164">
        <f t="shared" si="70"/>
        <v>423107</v>
      </c>
      <c r="N175" s="154"/>
    </row>
    <row r="176" spans="1:14" s="46" customFormat="1" ht="22.5" x14ac:dyDescent="0.2">
      <c r="A176" s="92" t="s">
        <v>1219</v>
      </c>
      <c r="B176" s="227" t="s">
        <v>1338</v>
      </c>
      <c r="C176" s="45"/>
      <c r="D176" s="71"/>
      <c r="E176" s="62"/>
      <c r="F176" s="62">
        <v>232823</v>
      </c>
      <c r="G176" s="62">
        <f t="shared" si="66"/>
        <v>232823</v>
      </c>
      <c r="H176" s="62"/>
      <c r="I176" s="69">
        <v>232823</v>
      </c>
      <c r="J176" s="69">
        <v>232823</v>
      </c>
      <c r="K176" s="69">
        <f t="shared" si="68"/>
        <v>0</v>
      </c>
      <c r="L176" s="69">
        <f t="shared" si="69"/>
        <v>100</v>
      </c>
      <c r="M176" s="69">
        <f t="shared" si="70"/>
        <v>232823</v>
      </c>
      <c r="N176" s="190"/>
    </row>
    <row r="177" spans="1:14" s="46" customFormat="1" ht="22.5" x14ac:dyDescent="0.2">
      <c r="A177" s="92" t="s">
        <v>1265</v>
      </c>
      <c r="B177" s="227" t="s">
        <v>1339</v>
      </c>
      <c r="C177" s="45"/>
      <c r="D177" s="71"/>
      <c r="E177" s="62"/>
      <c r="F177" s="62">
        <v>190284</v>
      </c>
      <c r="G177" s="62">
        <f t="shared" si="66"/>
        <v>190284</v>
      </c>
      <c r="H177" s="62"/>
      <c r="I177" s="69">
        <v>190284</v>
      </c>
      <c r="J177" s="69">
        <v>190284</v>
      </c>
      <c r="K177" s="69">
        <f t="shared" si="68"/>
        <v>0</v>
      </c>
      <c r="L177" s="69">
        <f t="shared" si="69"/>
        <v>100</v>
      </c>
      <c r="M177" s="69">
        <f t="shared" si="70"/>
        <v>190284</v>
      </c>
      <c r="N177" s="190"/>
    </row>
    <row r="178" spans="1:14" s="46" customFormat="1" x14ac:dyDescent="0.2">
      <c r="A178" s="144"/>
      <c r="B178" s="142"/>
      <c r="C178" s="45"/>
      <c r="D178" s="71"/>
      <c r="E178" s="62"/>
      <c r="F178" s="62"/>
      <c r="G178" s="158">
        <f t="shared" si="66"/>
        <v>0</v>
      </c>
      <c r="H178" s="158"/>
      <c r="I178" s="69"/>
      <c r="J178" s="164"/>
      <c r="K178" s="164">
        <f t="shared" si="68"/>
        <v>0</v>
      </c>
      <c r="L178" s="164"/>
      <c r="M178" s="164">
        <f t="shared" si="70"/>
        <v>0</v>
      </c>
      <c r="N178" s="154"/>
    </row>
    <row r="179" spans="1:14" s="38" customFormat="1" ht="36" x14ac:dyDescent="0.2">
      <c r="A179" s="53" t="s">
        <v>158</v>
      </c>
      <c r="B179" s="37" t="s">
        <v>159</v>
      </c>
      <c r="C179" s="35" t="s">
        <v>5</v>
      </c>
      <c r="D179" s="158">
        <f>D180+D183</f>
        <v>204594.1</v>
      </c>
      <c r="E179" s="158">
        <f>E180</f>
        <v>0</v>
      </c>
      <c r="F179" s="158">
        <f>F180</f>
        <v>0</v>
      </c>
      <c r="G179" s="158">
        <f t="shared" si="66"/>
        <v>0</v>
      </c>
      <c r="H179" s="158"/>
      <c r="I179" s="159"/>
      <c r="J179" s="159"/>
      <c r="K179" s="159">
        <f t="shared" si="68"/>
        <v>0</v>
      </c>
      <c r="L179" s="159"/>
      <c r="M179" s="159">
        <f t="shared" si="70"/>
        <v>-204594.1</v>
      </c>
      <c r="N179" s="155">
        <f t="shared" si="71"/>
        <v>0</v>
      </c>
    </row>
    <row r="180" spans="1:14" s="42" customFormat="1" ht="33.75" x14ac:dyDescent="0.2">
      <c r="A180" s="39" t="s">
        <v>1077</v>
      </c>
      <c r="B180" s="40" t="s">
        <v>160</v>
      </c>
      <c r="C180" s="41" t="s">
        <v>5</v>
      </c>
      <c r="D180" s="162">
        <f>D181</f>
        <v>0</v>
      </c>
      <c r="E180" s="163"/>
      <c r="F180" s="163"/>
      <c r="G180" s="158">
        <f t="shared" si="66"/>
        <v>0</v>
      </c>
      <c r="H180" s="158"/>
      <c r="I180" s="164"/>
      <c r="J180" s="160"/>
      <c r="K180" s="164">
        <f t="shared" si="68"/>
        <v>0</v>
      </c>
      <c r="L180" s="164"/>
      <c r="M180" s="164">
        <f t="shared" si="70"/>
        <v>0</v>
      </c>
      <c r="N180" s="154"/>
    </row>
    <row r="181" spans="1:14" s="42" customFormat="1" x14ac:dyDescent="0.2">
      <c r="A181" s="39" t="s">
        <v>13</v>
      </c>
      <c r="B181" s="40" t="s">
        <v>161</v>
      </c>
      <c r="C181" s="41" t="s">
        <v>5</v>
      </c>
      <c r="D181" s="162">
        <f>D182</f>
        <v>0</v>
      </c>
      <c r="E181" s="163">
        <f>E182</f>
        <v>0</v>
      </c>
      <c r="F181" s="163">
        <f>F182</f>
        <v>0</v>
      </c>
      <c r="G181" s="158">
        <f t="shared" si="66"/>
        <v>0</v>
      </c>
      <c r="H181" s="158"/>
      <c r="I181" s="164"/>
      <c r="J181" s="160"/>
      <c r="K181" s="164">
        <f t="shared" si="68"/>
        <v>0</v>
      </c>
      <c r="L181" s="164"/>
      <c r="M181" s="164">
        <f t="shared" si="70"/>
        <v>0</v>
      </c>
      <c r="N181" s="154"/>
    </row>
    <row r="182" spans="1:14" s="42" customFormat="1" x14ac:dyDescent="0.2">
      <c r="A182" s="39" t="s">
        <v>42</v>
      </c>
      <c r="B182" s="40" t="s">
        <v>162</v>
      </c>
      <c r="C182" s="41" t="s">
        <v>5</v>
      </c>
      <c r="D182" s="162">
        <v>0</v>
      </c>
      <c r="E182" s="163"/>
      <c r="F182" s="163"/>
      <c r="G182" s="158">
        <f t="shared" si="66"/>
        <v>0</v>
      </c>
      <c r="H182" s="158"/>
      <c r="I182" s="164"/>
      <c r="J182" s="160"/>
      <c r="K182" s="164">
        <f t="shared" si="68"/>
        <v>0</v>
      </c>
      <c r="L182" s="164"/>
      <c r="M182" s="164">
        <f t="shared" si="70"/>
        <v>0</v>
      </c>
      <c r="N182" s="154"/>
    </row>
    <row r="183" spans="1:14" s="48" customFormat="1" ht="32.25" x14ac:dyDescent="0.2">
      <c r="A183" s="47" t="s">
        <v>163</v>
      </c>
      <c r="B183" s="37" t="s">
        <v>164</v>
      </c>
      <c r="C183" s="35" t="s">
        <v>5</v>
      </c>
      <c r="D183" s="158">
        <f t="shared" ref="D183:E185" si="85">D184</f>
        <v>204594.1</v>
      </c>
      <c r="E183" s="158">
        <f t="shared" si="85"/>
        <v>0</v>
      </c>
      <c r="F183" s="158">
        <f t="shared" ref="F183:F185" si="86">F184</f>
        <v>0</v>
      </c>
      <c r="G183" s="158">
        <f t="shared" si="66"/>
        <v>0</v>
      </c>
      <c r="H183" s="158"/>
      <c r="I183" s="159"/>
      <c r="J183" s="159"/>
      <c r="K183" s="159">
        <f t="shared" si="68"/>
        <v>0</v>
      </c>
      <c r="L183" s="159"/>
      <c r="M183" s="159">
        <f t="shared" si="70"/>
        <v>-204594.1</v>
      </c>
      <c r="N183" s="155"/>
    </row>
    <row r="184" spans="1:14" s="42" customFormat="1" ht="33.75" x14ac:dyDescent="0.2">
      <c r="A184" s="39" t="s">
        <v>1077</v>
      </c>
      <c r="B184" s="40" t="s">
        <v>165</v>
      </c>
      <c r="C184" s="41" t="s">
        <v>5</v>
      </c>
      <c r="D184" s="163">
        <f t="shared" si="85"/>
        <v>204594.1</v>
      </c>
      <c r="E184" s="163">
        <f t="shared" si="85"/>
        <v>0</v>
      </c>
      <c r="F184" s="163">
        <f t="shared" si="86"/>
        <v>0</v>
      </c>
      <c r="G184" s="163">
        <f t="shared" si="66"/>
        <v>0</v>
      </c>
      <c r="H184" s="163"/>
      <c r="I184" s="164"/>
      <c r="J184" s="164"/>
      <c r="K184" s="164">
        <f t="shared" si="68"/>
        <v>0</v>
      </c>
      <c r="L184" s="164"/>
      <c r="M184" s="164">
        <f t="shared" si="70"/>
        <v>-204594.1</v>
      </c>
      <c r="N184" s="154">
        <f t="shared" si="71"/>
        <v>0</v>
      </c>
    </row>
    <row r="185" spans="1:14" s="42" customFormat="1" x14ac:dyDescent="0.2">
      <c r="A185" s="39" t="s">
        <v>13</v>
      </c>
      <c r="B185" s="40" t="s">
        <v>166</v>
      </c>
      <c r="C185" s="41" t="s">
        <v>5</v>
      </c>
      <c r="D185" s="163">
        <f t="shared" si="85"/>
        <v>204594.1</v>
      </c>
      <c r="E185" s="163">
        <f t="shared" si="85"/>
        <v>0</v>
      </c>
      <c r="F185" s="163">
        <f t="shared" si="86"/>
        <v>0</v>
      </c>
      <c r="G185" s="163">
        <f t="shared" si="66"/>
        <v>0</v>
      </c>
      <c r="H185" s="163"/>
      <c r="I185" s="164"/>
      <c r="J185" s="164"/>
      <c r="K185" s="164">
        <f t="shared" si="68"/>
        <v>0</v>
      </c>
      <c r="L185" s="164"/>
      <c r="M185" s="164">
        <f t="shared" si="70"/>
        <v>-204594.1</v>
      </c>
      <c r="N185" s="154">
        <f t="shared" si="71"/>
        <v>0</v>
      </c>
    </row>
    <row r="186" spans="1:14" s="42" customFormat="1" x14ac:dyDescent="0.2">
      <c r="A186" s="39" t="s">
        <v>42</v>
      </c>
      <c r="B186" s="40" t="s">
        <v>167</v>
      </c>
      <c r="C186" s="41" t="s">
        <v>5</v>
      </c>
      <c r="D186" s="162">
        <v>204594.1</v>
      </c>
      <c r="E186" s="163"/>
      <c r="F186" s="163"/>
      <c r="G186" s="163">
        <f t="shared" si="66"/>
        <v>0</v>
      </c>
      <c r="H186" s="163"/>
      <c r="I186" s="164"/>
      <c r="J186" s="164"/>
      <c r="K186" s="164">
        <f t="shared" si="68"/>
        <v>0</v>
      </c>
      <c r="L186" s="164"/>
      <c r="M186" s="164">
        <f t="shared" si="70"/>
        <v>-204594.1</v>
      </c>
      <c r="N186" s="154">
        <f t="shared" si="71"/>
        <v>0</v>
      </c>
    </row>
    <row r="187" spans="1:14" s="77" customFormat="1" ht="36" x14ac:dyDescent="0.2">
      <c r="A187" s="118" t="s">
        <v>168</v>
      </c>
      <c r="B187" s="40" t="s">
        <v>169</v>
      </c>
      <c r="C187" s="41" t="s">
        <v>5</v>
      </c>
      <c r="D187" s="163">
        <f>D188+D195+D211+D221+D226+D239+D256+D266+D276</f>
        <v>40880569.150000006</v>
      </c>
      <c r="E187" s="163">
        <f>E195+E211+E221+E226+E239+E256+E266+E276</f>
        <v>38517725.670000002</v>
      </c>
      <c r="F187" s="163">
        <f>F195+F211+F221+F226+F239+F256+F266+F276</f>
        <v>38517725.670000002</v>
      </c>
      <c r="G187" s="163">
        <f t="shared" si="66"/>
        <v>0</v>
      </c>
      <c r="H187" s="163">
        <f t="shared" si="74"/>
        <v>100</v>
      </c>
      <c r="I187" s="163">
        <f t="shared" ref="I187:J187" si="87">I195+I211+I221+I226+I239+I256+I266+I276</f>
        <v>38517725.670000002</v>
      </c>
      <c r="J187" s="163">
        <f t="shared" si="87"/>
        <v>38312397.950000003</v>
      </c>
      <c r="K187" s="164">
        <f t="shared" si="68"/>
        <v>-205327.71999999881</v>
      </c>
      <c r="L187" s="164">
        <f t="shared" si="69"/>
        <v>99.466926677449379</v>
      </c>
      <c r="M187" s="164">
        <f t="shared" si="70"/>
        <v>-2568171.200000003</v>
      </c>
      <c r="N187" s="154">
        <f t="shared" si="71"/>
        <v>93.717868284619996</v>
      </c>
    </row>
    <row r="188" spans="1:14" s="42" customFormat="1" ht="45" x14ac:dyDescent="0.2">
      <c r="A188" s="39" t="s">
        <v>170</v>
      </c>
      <c r="B188" s="40" t="s">
        <v>171</v>
      </c>
      <c r="C188" s="41" t="s">
        <v>5</v>
      </c>
      <c r="D188" s="163">
        <f>D189</f>
        <v>141073</v>
      </c>
      <c r="E188" s="163">
        <f>E189</f>
        <v>0</v>
      </c>
      <c r="F188" s="163">
        <f t="shared" ref="F188" si="88">F189</f>
        <v>0</v>
      </c>
      <c r="G188" s="163">
        <f t="shared" si="66"/>
        <v>0</v>
      </c>
      <c r="H188" s="163"/>
      <c r="I188" s="163"/>
      <c r="J188" s="164"/>
      <c r="K188" s="164">
        <f t="shared" si="68"/>
        <v>0</v>
      </c>
      <c r="L188" s="164"/>
      <c r="M188" s="164">
        <f t="shared" si="70"/>
        <v>-141073</v>
      </c>
      <c r="N188" s="154">
        <f t="shared" si="71"/>
        <v>0</v>
      </c>
    </row>
    <row r="189" spans="1:14" s="42" customFormat="1" ht="33.75" x14ac:dyDescent="0.2">
      <c r="A189" s="39" t="s">
        <v>1077</v>
      </c>
      <c r="B189" s="40" t="s">
        <v>172</v>
      </c>
      <c r="C189" s="41" t="s">
        <v>5</v>
      </c>
      <c r="D189" s="163">
        <f>D190</f>
        <v>141073</v>
      </c>
      <c r="E189" s="163"/>
      <c r="F189" s="163"/>
      <c r="G189" s="163">
        <f t="shared" si="66"/>
        <v>0</v>
      </c>
      <c r="H189" s="163"/>
      <c r="I189" s="163"/>
      <c r="J189" s="164"/>
      <c r="K189" s="164">
        <f t="shared" si="68"/>
        <v>0</v>
      </c>
      <c r="L189" s="164"/>
      <c r="M189" s="164">
        <f t="shared" si="70"/>
        <v>-141073</v>
      </c>
      <c r="N189" s="154">
        <f t="shared" si="71"/>
        <v>0</v>
      </c>
    </row>
    <row r="190" spans="1:14" s="42" customFormat="1" x14ac:dyDescent="0.2">
      <c r="A190" s="39" t="s">
        <v>13</v>
      </c>
      <c r="B190" s="40" t="s">
        <v>173</v>
      </c>
      <c r="C190" s="41" t="s">
        <v>5</v>
      </c>
      <c r="D190" s="163">
        <f>D191</f>
        <v>141073</v>
      </c>
      <c r="E190" s="163">
        <f>E191</f>
        <v>0</v>
      </c>
      <c r="F190" s="163">
        <f>F191</f>
        <v>0</v>
      </c>
      <c r="G190" s="163">
        <f t="shared" si="66"/>
        <v>0</v>
      </c>
      <c r="H190" s="163"/>
      <c r="I190" s="163"/>
      <c r="J190" s="164"/>
      <c r="K190" s="164">
        <f t="shared" si="68"/>
        <v>0</v>
      </c>
      <c r="L190" s="164"/>
      <c r="M190" s="164">
        <f t="shared" si="70"/>
        <v>-141073</v>
      </c>
      <c r="N190" s="154">
        <f t="shared" si="71"/>
        <v>0</v>
      </c>
    </row>
    <row r="191" spans="1:14" s="42" customFormat="1" x14ac:dyDescent="0.2">
      <c r="A191" s="39" t="s">
        <v>32</v>
      </c>
      <c r="B191" s="40" t="s">
        <v>174</v>
      </c>
      <c r="C191" s="41" t="s">
        <v>5</v>
      </c>
      <c r="D191" s="163">
        <f>SUM(D192:D194)</f>
        <v>141073</v>
      </c>
      <c r="E191" s="163">
        <f>SUM(E192:E194)</f>
        <v>0</v>
      </c>
      <c r="F191" s="163">
        <f>SUM(F192:F194)</f>
        <v>0</v>
      </c>
      <c r="G191" s="163">
        <f t="shared" si="66"/>
        <v>0</v>
      </c>
      <c r="H191" s="163"/>
      <c r="I191" s="163"/>
      <c r="J191" s="164"/>
      <c r="K191" s="164">
        <f t="shared" si="68"/>
        <v>0</v>
      </c>
      <c r="L191" s="164"/>
      <c r="M191" s="164">
        <f t="shared" si="70"/>
        <v>-141073</v>
      </c>
      <c r="N191" s="154">
        <f t="shared" si="71"/>
        <v>0</v>
      </c>
    </row>
    <row r="192" spans="1:14" s="46" customFormat="1" ht="22.5" x14ac:dyDescent="0.2">
      <c r="A192" s="43" t="s">
        <v>36</v>
      </c>
      <c r="B192" s="44" t="s">
        <v>175</v>
      </c>
      <c r="C192" s="45" t="s">
        <v>5</v>
      </c>
      <c r="D192" s="71">
        <v>98800</v>
      </c>
      <c r="E192" s="62"/>
      <c r="F192" s="62"/>
      <c r="G192" s="165">
        <f t="shared" si="66"/>
        <v>0</v>
      </c>
      <c r="H192" s="165"/>
      <c r="I192" s="69"/>
      <c r="J192" s="69"/>
      <c r="K192" s="69">
        <f t="shared" si="68"/>
        <v>0</v>
      </c>
      <c r="L192" s="69"/>
      <c r="M192" s="69">
        <f t="shared" si="70"/>
        <v>-98800</v>
      </c>
      <c r="N192" s="190">
        <f t="shared" si="71"/>
        <v>0</v>
      </c>
    </row>
    <row r="193" spans="1:14" s="46" customFormat="1" ht="33.75" x14ac:dyDescent="0.2">
      <c r="A193" s="43" t="s">
        <v>69</v>
      </c>
      <c r="B193" s="44" t="s">
        <v>176</v>
      </c>
      <c r="C193" s="45" t="s">
        <v>5</v>
      </c>
      <c r="D193" s="71" t="s">
        <v>5</v>
      </c>
      <c r="E193" s="62"/>
      <c r="F193" s="62"/>
      <c r="G193" s="165">
        <f t="shared" si="66"/>
        <v>0</v>
      </c>
      <c r="H193" s="165"/>
      <c r="I193" s="69"/>
      <c r="J193" s="69"/>
      <c r="K193" s="69">
        <f t="shared" si="68"/>
        <v>0</v>
      </c>
      <c r="L193" s="69"/>
      <c r="M193" s="69"/>
      <c r="N193" s="190"/>
    </row>
    <row r="194" spans="1:14" s="46" customFormat="1" ht="54.75" customHeight="1" x14ac:dyDescent="0.2">
      <c r="A194" s="43" t="s">
        <v>38</v>
      </c>
      <c r="B194" s="44" t="s">
        <v>177</v>
      </c>
      <c r="C194" s="45" t="s">
        <v>5</v>
      </c>
      <c r="D194" s="71">
        <v>42273</v>
      </c>
      <c r="E194" s="62"/>
      <c r="F194" s="62"/>
      <c r="G194" s="165">
        <f t="shared" si="66"/>
        <v>0</v>
      </c>
      <c r="H194" s="165"/>
      <c r="I194" s="69"/>
      <c r="J194" s="69"/>
      <c r="K194" s="69">
        <f t="shared" si="68"/>
        <v>0</v>
      </c>
      <c r="L194" s="69"/>
      <c r="M194" s="69">
        <f t="shared" si="70"/>
        <v>-42273</v>
      </c>
      <c r="N194" s="190">
        <f t="shared" si="71"/>
        <v>0</v>
      </c>
    </row>
    <row r="195" spans="1:14" s="48" customFormat="1" x14ac:dyDescent="0.2">
      <c r="A195" s="47" t="s">
        <v>23</v>
      </c>
      <c r="B195" s="37" t="s">
        <v>178</v>
      </c>
      <c r="C195" s="35" t="s">
        <v>5</v>
      </c>
      <c r="D195" s="158">
        <f>D196</f>
        <v>13310939.17</v>
      </c>
      <c r="E195" s="158">
        <f>E196</f>
        <v>12831560</v>
      </c>
      <c r="F195" s="158">
        <f>F196</f>
        <v>12831560</v>
      </c>
      <c r="G195" s="158">
        <f t="shared" si="66"/>
        <v>0</v>
      </c>
      <c r="H195" s="158">
        <f t="shared" si="74"/>
        <v>100</v>
      </c>
      <c r="I195" s="158">
        <f>I196</f>
        <v>12831560</v>
      </c>
      <c r="J195" s="158">
        <f>J196</f>
        <v>12828786.99</v>
      </c>
      <c r="K195" s="159">
        <f t="shared" si="68"/>
        <v>-2773.0099999997765</v>
      </c>
      <c r="L195" s="159">
        <f t="shared" si="69"/>
        <v>99.978389143642715</v>
      </c>
      <c r="M195" s="159">
        <f t="shared" si="70"/>
        <v>-482152.1799999997</v>
      </c>
      <c r="N195" s="155">
        <f t="shared" si="71"/>
        <v>96.377774897456774</v>
      </c>
    </row>
    <row r="196" spans="1:14" s="42" customFormat="1" ht="33.75" x14ac:dyDescent="0.2">
      <c r="A196" s="39" t="s">
        <v>1077</v>
      </c>
      <c r="B196" s="40" t="s">
        <v>179</v>
      </c>
      <c r="C196" s="41" t="s">
        <v>5</v>
      </c>
      <c r="D196" s="163">
        <f>D197+D208</f>
        <v>13310939.17</v>
      </c>
      <c r="E196" s="163">
        <v>12831560</v>
      </c>
      <c r="F196" s="163">
        <f>F197+F208</f>
        <v>12831560</v>
      </c>
      <c r="G196" s="163">
        <f t="shared" si="66"/>
        <v>0</v>
      </c>
      <c r="H196" s="163">
        <f t="shared" si="74"/>
        <v>100</v>
      </c>
      <c r="I196" s="163">
        <f>I197+I208</f>
        <v>12831560</v>
      </c>
      <c r="J196" s="163">
        <f>J197+J208</f>
        <v>12828786.99</v>
      </c>
      <c r="K196" s="164">
        <f t="shared" si="68"/>
        <v>-2773.0099999997765</v>
      </c>
      <c r="L196" s="164">
        <f t="shared" si="69"/>
        <v>99.978389143642715</v>
      </c>
      <c r="M196" s="164">
        <f t="shared" si="70"/>
        <v>-482152.1799999997</v>
      </c>
      <c r="N196" s="154">
        <f t="shared" si="71"/>
        <v>96.377774897456774</v>
      </c>
    </row>
    <row r="197" spans="1:14" s="42" customFormat="1" x14ac:dyDescent="0.2">
      <c r="A197" s="39" t="s">
        <v>13</v>
      </c>
      <c r="B197" s="40" t="s">
        <v>180</v>
      </c>
      <c r="C197" s="41" t="s">
        <v>5</v>
      </c>
      <c r="D197" s="163">
        <f>D198+D202+D207</f>
        <v>13052418.310000001</v>
      </c>
      <c r="E197" s="163">
        <f>E198+E202+E207</f>
        <v>0</v>
      </c>
      <c r="F197" s="163">
        <f>F198+F202+F207</f>
        <v>12453360</v>
      </c>
      <c r="G197" s="163">
        <f t="shared" si="66"/>
        <v>12453360</v>
      </c>
      <c r="H197" s="163"/>
      <c r="I197" s="163">
        <f>I198+I202+I207</f>
        <v>12453360</v>
      </c>
      <c r="J197" s="163">
        <f>J198+J202+J207</f>
        <v>12450670.99</v>
      </c>
      <c r="K197" s="164">
        <f t="shared" si="68"/>
        <v>-2689.0099999997765</v>
      </c>
      <c r="L197" s="164">
        <f t="shared" si="69"/>
        <v>99.978407353517454</v>
      </c>
      <c r="M197" s="164">
        <f t="shared" si="70"/>
        <v>-601747.3200000003</v>
      </c>
      <c r="N197" s="154">
        <f t="shared" si="71"/>
        <v>95.389763753288719</v>
      </c>
    </row>
    <row r="198" spans="1:14" s="42" customFormat="1" ht="33.75" x14ac:dyDescent="0.2">
      <c r="A198" s="39" t="s">
        <v>15</v>
      </c>
      <c r="B198" s="40" t="s">
        <v>181</v>
      </c>
      <c r="C198" s="41" t="s">
        <v>5</v>
      </c>
      <c r="D198" s="163">
        <f>SUM(D199:D201)</f>
        <v>11872332.85</v>
      </c>
      <c r="E198" s="163">
        <f>SUM(E199:E201)</f>
        <v>0</v>
      </c>
      <c r="F198" s="163">
        <f>SUM(F199:F201)</f>
        <v>11625660</v>
      </c>
      <c r="G198" s="163">
        <f t="shared" si="66"/>
        <v>11625660</v>
      </c>
      <c r="H198" s="163"/>
      <c r="I198" s="163">
        <f>SUM(I199:I201)</f>
        <v>11625660</v>
      </c>
      <c r="J198" s="163">
        <f>SUM(J199:J201)</f>
        <v>11624308.93</v>
      </c>
      <c r="K198" s="164">
        <f t="shared" si="68"/>
        <v>-1351.070000000298</v>
      </c>
      <c r="L198" s="164">
        <f t="shared" si="69"/>
        <v>99.988378552271442</v>
      </c>
      <c r="M198" s="164">
        <f t="shared" si="70"/>
        <v>-248023.91999999993</v>
      </c>
      <c r="N198" s="154">
        <f t="shared" si="71"/>
        <v>97.910908301395878</v>
      </c>
    </row>
    <row r="199" spans="1:14" s="46" customFormat="1" x14ac:dyDescent="0.2">
      <c r="A199" s="43" t="s">
        <v>17</v>
      </c>
      <c r="B199" s="44" t="s">
        <v>182</v>
      </c>
      <c r="C199" s="45" t="s">
        <v>5</v>
      </c>
      <c r="D199" s="71">
        <v>9204872.6199999992</v>
      </c>
      <c r="E199" s="62"/>
      <c r="F199" s="62">
        <v>9097743</v>
      </c>
      <c r="G199" s="62">
        <f t="shared" si="66"/>
        <v>9097743</v>
      </c>
      <c r="H199" s="62"/>
      <c r="I199" s="69">
        <v>9097743</v>
      </c>
      <c r="J199" s="69">
        <v>9097324.6999999993</v>
      </c>
      <c r="K199" s="69">
        <f t="shared" si="68"/>
        <v>-418.30000000074506</v>
      </c>
      <c r="L199" s="69">
        <f t="shared" si="69"/>
        <v>99.995402156337008</v>
      </c>
      <c r="M199" s="69">
        <f t="shared" si="70"/>
        <v>-107547.91999999993</v>
      </c>
      <c r="N199" s="190">
        <f t="shared" si="71"/>
        <v>98.831619681881051</v>
      </c>
    </row>
    <row r="200" spans="1:14" s="46" customFormat="1" x14ac:dyDescent="0.2">
      <c r="A200" s="43" t="s">
        <v>29</v>
      </c>
      <c r="B200" s="44" t="s">
        <v>183</v>
      </c>
      <c r="C200" s="45" t="s">
        <v>5</v>
      </c>
      <c r="D200" s="71">
        <v>214591.97</v>
      </c>
      <c r="E200" s="62"/>
      <c r="F200" s="62">
        <v>213500</v>
      </c>
      <c r="G200" s="62">
        <f t="shared" si="66"/>
        <v>213500</v>
      </c>
      <c r="H200" s="62"/>
      <c r="I200" s="69">
        <v>213500</v>
      </c>
      <c r="J200" s="69">
        <v>213412.23</v>
      </c>
      <c r="K200" s="69">
        <f t="shared" si="68"/>
        <v>-87.769999999989523</v>
      </c>
      <c r="L200" s="69">
        <f t="shared" si="69"/>
        <v>99.958889929742384</v>
      </c>
      <c r="M200" s="69">
        <f t="shared" si="70"/>
        <v>-1179.7399999999907</v>
      </c>
      <c r="N200" s="190">
        <f t="shared" si="71"/>
        <v>99.450240379451287</v>
      </c>
    </row>
    <row r="201" spans="1:14" s="46" customFormat="1" ht="33.75" x14ac:dyDescent="0.2">
      <c r="A201" s="43" t="s">
        <v>19</v>
      </c>
      <c r="B201" s="44" t="s">
        <v>184</v>
      </c>
      <c r="C201" s="45" t="s">
        <v>5</v>
      </c>
      <c r="D201" s="71">
        <v>2452868.2599999998</v>
      </c>
      <c r="E201" s="62"/>
      <c r="F201" s="62">
        <v>2314417</v>
      </c>
      <c r="G201" s="62">
        <f t="shared" si="66"/>
        <v>2314417</v>
      </c>
      <c r="H201" s="62"/>
      <c r="I201" s="69">
        <v>2314417</v>
      </c>
      <c r="J201" s="69">
        <v>2313572</v>
      </c>
      <c r="K201" s="69">
        <f t="shared" si="68"/>
        <v>-845</v>
      </c>
      <c r="L201" s="69">
        <f t="shared" si="69"/>
        <v>99.963489725490263</v>
      </c>
      <c r="M201" s="69">
        <f t="shared" si="70"/>
        <v>-139296.25999999978</v>
      </c>
      <c r="N201" s="190">
        <f t="shared" si="71"/>
        <v>94.321086775365586</v>
      </c>
    </row>
    <row r="202" spans="1:14" s="42" customFormat="1" x14ac:dyDescent="0.2">
      <c r="A202" s="39" t="s">
        <v>32</v>
      </c>
      <c r="B202" s="40" t="s">
        <v>185</v>
      </c>
      <c r="C202" s="41" t="s">
        <v>5</v>
      </c>
      <c r="D202" s="163">
        <f>SUM(D203:D206)</f>
        <v>1175106</v>
      </c>
      <c r="E202" s="163">
        <f>SUM(E203:E206)</f>
        <v>0</v>
      </c>
      <c r="F202" s="163">
        <f>SUM(F203:F206)</f>
        <v>820843</v>
      </c>
      <c r="G202" s="163">
        <f t="shared" si="66"/>
        <v>820843</v>
      </c>
      <c r="H202" s="163"/>
      <c r="I202" s="163">
        <f t="shared" ref="I202:J202" si="89">SUM(I203:I206)</f>
        <v>820843</v>
      </c>
      <c r="J202" s="163">
        <f t="shared" si="89"/>
        <v>820839.41999999993</v>
      </c>
      <c r="K202" s="164">
        <f t="shared" si="68"/>
        <v>-3.5800000000745058</v>
      </c>
      <c r="L202" s="164">
        <f t="shared" si="69"/>
        <v>99.999563863004255</v>
      </c>
      <c r="M202" s="164">
        <f t="shared" si="70"/>
        <v>-354266.58000000007</v>
      </c>
      <c r="N202" s="154">
        <f t="shared" si="71"/>
        <v>69.852372466824264</v>
      </c>
    </row>
    <row r="203" spans="1:14" s="46" customFormat="1" x14ac:dyDescent="0.2">
      <c r="A203" s="43" t="s">
        <v>34</v>
      </c>
      <c r="B203" s="44" t="s">
        <v>186</v>
      </c>
      <c r="C203" s="45" t="s">
        <v>5</v>
      </c>
      <c r="D203" s="71">
        <v>468726</v>
      </c>
      <c r="E203" s="62"/>
      <c r="F203" s="62">
        <v>502800</v>
      </c>
      <c r="G203" s="62">
        <f t="shared" si="66"/>
        <v>502800</v>
      </c>
      <c r="H203" s="62"/>
      <c r="I203" s="69">
        <v>502800</v>
      </c>
      <c r="J203" s="69">
        <v>502800</v>
      </c>
      <c r="K203" s="69">
        <f t="shared" si="68"/>
        <v>0</v>
      </c>
      <c r="L203" s="69">
        <f t="shared" si="69"/>
        <v>100</v>
      </c>
      <c r="M203" s="69">
        <f t="shared" si="70"/>
        <v>34074</v>
      </c>
      <c r="N203" s="190">
        <f t="shared" si="71"/>
        <v>107.26949219800052</v>
      </c>
    </row>
    <row r="204" spans="1:14" s="46" customFormat="1" ht="22.5" x14ac:dyDescent="0.2">
      <c r="A204" s="43" t="s">
        <v>36</v>
      </c>
      <c r="B204" s="44" t="s">
        <v>187</v>
      </c>
      <c r="C204" s="45" t="s">
        <v>5</v>
      </c>
      <c r="D204" s="71">
        <v>31930</v>
      </c>
      <c r="E204" s="62"/>
      <c r="F204" s="62">
        <v>15293</v>
      </c>
      <c r="G204" s="62">
        <f t="shared" si="66"/>
        <v>15293</v>
      </c>
      <c r="H204" s="62"/>
      <c r="I204" s="69">
        <v>15293</v>
      </c>
      <c r="J204" s="69">
        <v>15293</v>
      </c>
      <c r="K204" s="69">
        <f t="shared" si="68"/>
        <v>0</v>
      </c>
      <c r="L204" s="69">
        <f t="shared" si="69"/>
        <v>100</v>
      </c>
      <c r="M204" s="69">
        <f t="shared" si="70"/>
        <v>-16637</v>
      </c>
      <c r="N204" s="190">
        <f t="shared" si="71"/>
        <v>47.895396179141876</v>
      </c>
    </row>
    <row r="205" spans="1:14" s="46" customFormat="1" ht="33.75" x14ac:dyDescent="0.2">
      <c r="A205" s="43" t="s">
        <v>38</v>
      </c>
      <c r="B205" s="44" t="s">
        <v>188</v>
      </c>
      <c r="C205" s="45" t="s">
        <v>5</v>
      </c>
      <c r="D205" s="71">
        <v>14450</v>
      </c>
      <c r="E205" s="62"/>
      <c r="F205" s="62">
        <v>8450</v>
      </c>
      <c r="G205" s="62">
        <f t="shared" ref="G205:G268" si="90">F205-E205</f>
        <v>8450</v>
      </c>
      <c r="H205" s="62"/>
      <c r="I205" s="69">
        <v>8450</v>
      </c>
      <c r="J205" s="69">
        <v>8450</v>
      </c>
      <c r="K205" s="69">
        <f t="shared" ref="K205:K268" si="91">J205-I205</f>
        <v>0</v>
      </c>
      <c r="L205" s="69">
        <f t="shared" ref="L205:L268" si="92">J205/I205*100</f>
        <v>100</v>
      </c>
      <c r="M205" s="69">
        <f t="shared" ref="M205:M268" si="93">J205-D205</f>
        <v>-6000</v>
      </c>
      <c r="N205" s="190">
        <f t="shared" ref="N205:N268" si="94">J205/D205*100</f>
        <v>58.477508650519027</v>
      </c>
    </row>
    <row r="206" spans="1:14" s="46" customFormat="1" ht="22.5" x14ac:dyDescent="0.2">
      <c r="A206" s="43" t="s">
        <v>40</v>
      </c>
      <c r="B206" s="44" t="s">
        <v>189</v>
      </c>
      <c r="C206" s="45" t="s">
        <v>5</v>
      </c>
      <c r="D206" s="71">
        <v>660000</v>
      </c>
      <c r="E206" s="62"/>
      <c r="F206" s="62">
        <v>294300</v>
      </c>
      <c r="G206" s="62">
        <f t="shared" si="90"/>
        <v>294300</v>
      </c>
      <c r="H206" s="62"/>
      <c r="I206" s="69">
        <v>294300</v>
      </c>
      <c r="J206" s="69">
        <v>294296.42</v>
      </c>
      <c r="K206" s="69">
        <f t="shared" si="91"/>
        <v>-3.5800000000162981</v>
      </c>
      <c r="L206" s="69">
        <f t="shared" si="92"/>
        <v>99.998783554196393</v>
      </c>
      <c r="M206" s="69">
        <f t="shared" si="93"/>
        <v>-365703.58</v>
      </c>
      <c r="N206" s="190">
        <f t="shared" si="94"/>
        <v>44.590366666666661</v>
      </c>
    </row>
    <row r="207" spans="1:14" s="42" customFormat="1" x14ac:dyDescent="0.2">
      <c r="A207" s="39" t="s">
        <v>42</v>
      </c>
      <c r="B207" s="40" t="s">
        <v>190</v>
      </c>
      <c r="C207" s="41" t="s">
        <v>5</v>
      </c>
      <c r="D207" s="162">
        <v>4979.46</v>
      </c>
      <c r="E207" s="163"/>
      <c r="F207" s="163">
        <v>6857</v>
      </c>
      <c r="G207" s="163">
        <f t="shared" si="90"/>
        <v>6857</v>
      </c>
      <c r="H207" s="163"/>
      <c r="I207" s="164">
        <v>6857</v>
      </c>
      <c r="J207" s="164">
        <v>5522.64</v>
      </c>
      <c r="K207" s="164">
        <f t="shared" si="91"/>
        <v>-1334.3599999999997</v>
      </c>
      <c r="L207" s="164">
        <f t="shared" si="92"/>
        <v>80.540177920373353</v>
      </c>
      <c r="M207" s="164">
        <f t="shared" si="93"/>
        <v>543.18000000000029</v>
      </c>
      <c r="N207" s="154">
        <f t="shared" si="94"/>
        <v>110.90841175549157</v>
      </c>
    </row>
    <row r="208" spans="1:14" s="42" customFormat="1" ht="22.5" x14ac:dyDescent="0.2">
      <c r="A208" s="39" t="s">
        <v>44</v>
      </c>
      <c r="B208" s="40" t="s">
        <v>191</v>
      </c>
      <c r="C208" s="41" t="s">
        <v>5</v>
      </c>
      <c r="D208" s="163">
        <f>SUM(D209:D210)</f>
        <v>258520.86</v>
      </c>
      <c r="E208" s="163">
        <f>SUM(E209:E210)</f>
        <v>0</v>
      </c>
      <c r="F208" s="163">
        <f>SUM(F209:F210)</f>
        <v>378200</v>
      </c>
      <c r="G208" s="163">
        <f t="shared" si="90"/>
        <v>378200</v>
      </c>
      <c r="H208" s="163"/>
      <c r="I208" s="163">
        <f t="shared" ref="I208:J208" si="95">SUM(I209:I210)</f>
        <v>378200</v>
      </c>
      <c r="J208" s="163">
        <f t="shared" si="95"/>
        <v>378116</v>
      </c>
      <c r="K208" s="164">
        <f t="shared" si="91"/>
        <v>-84</v>
      </c>
      <c r="L208" s="164">
        <f t="shared" si="92"/>
        <v>99.97778952934955</v>
      </c>
      <c r="M208" s="164">
        <f t="shared" si="93"/>
        <v>119595.14000000001</v>
      </c>
      <c r="N208" s="154">
        <f t="shared" si="94"/>
        <v>146.26131136961251</v>
      </c>
    </row>
    <row r="209" spans="1:14" s="46" customFormat="1" ht="33.75" x14ac:dyDescent="0.2">
      <c r="A209" s="43" t="s">
        <v>79</v>
      </c>
      <c r="B209" s="44" t="s">
        <v>192</v>
      </c>
      <c r="C209" s="45" t="s">
        <v>5</v>
      </c>
      <c r="D209" s="71">
        <v>83521</v>
      </c>
      <c r="E209" s="62"/>
      <c r="F209" s="62">
        <v>60500</v>
      </c>
      <c r="G209" s="62">
        <f t="shared" si="90"/>
        <v>60500</v>
      </c>
      <c r="H209" s="62"/>
      <c r="I209" s="69">
        <v>60500</v>
      </c>
      <c r="J209" s="69">
        <v>60490</v>
      </c>
      <c r="K209" s="69">
        <f t="shared" si="91"/>
        <v>-10</v>
      </c>
      <c r="L209" s="69">
        <f t="shared" si="92"/>
        <v>99.983471074380176</v>
      </c>
      <c r="M209" s="69">
        <f t="shared" si="93"/>
        <v>-23031</v>
      </c>
      <c r="N209" s="190">
        <f t="shared" si="94"/>
        <v>72.424899127165617</v>
      </c>
    </row>
    <row r="210" spans="1:14" s="46" customFormat="1" ht="45" x14ac:dyDescent="0.2">
      <c r="A210" s="43" t="s">
        <v>46</v>
      </c>
      <c r="B210" s="44" t="s">
        <v>193</v>
      </c>
      <c r="C210" s="45" t="s">
        <v>5</v>
      </c>
      <c r="D210" s="71">
        <v>174999.86</v>
      </c>
      <c r="E210" s="62"/>
      <c r="F210" s="62">
        <v>317700</v>
      </c>
      <c r="G210" s="62">
        <f t="shared" si="90"/>
        <v>317700</v>
      </c>
      <c r="H210" s="62"/>
      <c r="I210" s="69">
        <v>317700</v>
      </c>
      <c r="J210" s="69">
        <v>317626</v>
      </c>
      <c r="K210" s="69">
        <f t="shared" si="91"/>
        <v>-74</v>
      </c>
      <c r="L210" s="69">
        <f t="shared" si="92"/>
        <v>99.976707585772743</v>
      </c>
      <c r="M210" s="69">
        <f t="shared" si="93"/>
        <v>142626.14000000001</v>
      </c>
      <c r="N210" s="190">
        <f t="shared" si="94"/>
        <v>181.50071662914476</v>
      </c>
    </row>
    <row r="211" spans="1:14" s="48" customFormat="1" ht="32.25" x14ac:dyDescent="0.2">
      <c r="A211" s="47" t="s">
        <v>163</v>
      </c>
      <c r="B211" s="37" t="s">
        <v>194</v>
      </c>
      <c r="C211" s="35" t="s">
        <v>5</v>
      </c>
      <c r="D211" s="158">
        <f>D212+D215</f>
        <v>972766.38</v>
      </c>
      <c r="E211" s="158">
        <f t="shared" ref="E211:F214" si="96">E212</f>
        <v>1879045.67</v>
      </c>
      <c r="F211" s="158">
        <f t="shared" si="96"/>
        <v>1879045.67</v>
      </c>
      <c r="G211" s="158">
        <f t="shared" si="90"/>
        <v>0</v>
      </c>
      <c r="H211" s="158">
        <f t="shared" ref="H211:H267" si="97">F211/E211*100</f>
        <v>100</v>
      </c>
      <c r="I211" s="158">
        <f>I212</f>
        <v>1879045.67</v>
      </c>
      <c r="J211" s="158">
        <f>J212</f>
        <v>1728563.67</v>
      </c>
      <c r="K211" s="159">
        <f t="shared" si="91"/>
        <v>-150482</v>
      </c>
      <c r="L211" s="159">
        <f t="shared" si="92"/>
        <v>91.99157304143651</v>
      </c>
      <c r="M211" s="159">
        <f t="shared" si="93"/>
        <v>755797.28999999992</v>
      </c>
      <c r="N211" s="155">
        <f t="shared" si="94"/>
        <v>177.69566316631952</v>
      </c>
    </row>
    <row r="212" spans="1:14" s="42" customFormat="1" x14ac:dyDescent="0.2">
      <c r="A212" s="39" t="s">
        <v>42</v>
      </c>
      <c r="B212" s="40" t="s">
        <v>195</v>
      </c>
      <c r="C212" s="41" t="s">
        <v>5</v>
      </c>
      <c r="D212" s="162"/>
      <c r="E212" s="163">
        <f t="shared" si="96"/>
        <v>1879045.67</v>
      </c>
      <c r="F212" s="163">
        <f t="shared" si="96"/>
        <v>1879045.67</v>
      </c>
      <c r="G212" s="163">
        <f t="shared" si="90"/>
        <v>0</v>
      </c>
      <c r="H212" s="163">
        <f t="shared" si="97"/>
        <v>100</v>
      </c>
      <c r="I212" s="163">
        <f t="shared" ref="I212:J212" si="98">I213</f>
        <v>1879045.67</v>
      </c>
      <c r="J212" s="163">
        <f t="shared" si="98"/>
        <v>1728563.67</v>
      </c>
      <c r="K212" s="164">
        <f t="shared" si="91"/>
        <v>-150482</v>
      </c>
      <c r="L212" s="164">
        <f t="shared" si="92"/>
        <v>91.99157304143651</v>
      </c>
      <c r="M212" s="164">
        <f t="shared" si="93"/>
        <v>1728563.67</v>
      </c>
      <c r="N212" s="154"/>
    </row>
    <row r="213" spans="1:14" s="42" customFormat="1" x14ac:dyDescent="0.2">
      <c r="A213" s="39" t="s">
        <v>13</v>
      </c>
      <c r="B213" s="40" t="s">
        <v>196</v>
      </c>
      <c r="C213" s="41" t="s">
        <v>5</v>
      </c>
      <c r="D213" s="162">
        <f>D214</f>
        <v>972766.38</v>
      </c>
      <c r="E213" s="163">
        <f t="shared" si="96"/>
        <v>1879045.67</v>
      </c>
      <c r="F213" s="163">
        <f t="shared" si="96"/>
        <v>1879045.67</v>
      </c>
      <c r="G213" s="163">
        <f t="shared" si="90"/>
        <v>0</v>
      </c>
      <c r="H213" s="163">
        <f t="shared" si="97"/>
        <v>100</v>
      </c>
      <c r="I213" s="163">
        <f t="shared" ref="I213:J214" si="99">I214</f>
        <v>1879045.67</v>
      </c>
      <c r="J213" s="163">
        <f t="shared" si="99"/>
        <v>1728563.67</v>
      </c>
      <c r="K213" s="164">
        <f t="shared" si="91"/>
        <v>-150482</v>
      </c>
      <c r="L213" s="164">
        <f t="shared" si="92"/>
        <v>91.99157304143651</v>
      </c>
      <c r="M213" s="164">
        <f t="shared" si="93"/>
        <v>755797.28999999992</v>
      </c>
      <c r="N213" s="154">
        <f t="shared" si="94"/>
        <v>177.69566316631952</v>
      </c>
    </row>
    <row r="214" spans="1:14" s="42" customFormat="1" x14ac:dyDescent="0.2">
      <c r="A214" s="39" t="s">
        <v>42</v>
      </c>
      <c r="B214" s="40" t="s">
        <v>197</v>
      </c>
      <c r="C214" s="41" t="s">
        <v>5</v>
      </c>
      <c r="D214" s="162">
        <f>D215</f>
        <v>972766.38</v>
      </c>
      <c r="E214" s="163">
        <f t="shared" si="96"/>
        <v>1879045.67</v>
      </c>
      <c r="F214" s="163">
        <f t="shared" si="96"/>
        <v>1879045.67</v>
      </c>
      <c r="G214" s="163">
        <f t="shared" si="90"/>
        <v>0</v>
      </c>
      <c r="H214" s="163">
        <f t="shared" si="97"/>
        <v>100</v>
      </c>
      <c r="I214" s="163">
        <f t="shared" si="99"/>
        <v>1879045.67</v>
      </c>
      <c r="J214" s="163">
        <f t="shared" si="99"/>
        <v>1728563.67</v>
      </c>
      <c r="K214" s="164">
        <f t="shared" si="91"/>
        <v>-150482</v>
      </c>
      <c r="L214" s="164">
        <f t="shared" si="92"/>
        <v>91.99157304143651</v>
      </c>
      <c r="M214" s="164">
        <f t="shared" si="93"/>
        <v>755797.28999999992</v>
      </c>
      <c r="N214" s="154">
        <f t="shared" si="94"/>
        <v>177.69566316631952</v>
      </c>
    </row>
    <row r="215" spans="1:14" s="42" customFormat="1" ht="33.75" x14ac:dyDescent="0.2">
      <c r="A215" s="39" t="s">
        <v>1077</v>
      </c>
      <c r="B215" s="40" t="s">
        <v>198</v>
      </c>
      <c r="C215" s="41" t="s">
        <v>5</v>
      </c>
      <c r="D215" s="163">
        <f>D216+D218</f>
        <v>972766.38</v>
      </c>
      <c r="E215" s="163">
        <v>1879045.67</v>
      </c>
      <c r="F215" s="163">
        <f>F216+F218</f>
        <v>1879045.67</v>
      </c>
      <c r="G215" s="163">
        <f t="shared" si="90"/>
        <v>0</v>
      </c>
      <c r="H215" s="163">
        <f t="shared" si="97"/>
        <v>100</v>
      </c>
      <c r="I215" s="163">
        <f t="shared" ref="I215:J215" si="100">I216+I218</f>
        <v>1879045.67</v>
      </c>
      <c r="J215" s="163">
        <f t="shared" si="100"/>
        <v>1728563.67</v>
      </c>
      <c r="K215" s="164">
        <f t="shared" si="91"/>
        <v>-150482</v>
      </c>
      <c r="L215" s="164">
        <f t="shared" si="92"/>
        <v>91.99157304143651</v>
      </c>
      <c r="M215" s="164">
        <f t="shared" si="93"/>
        <v>755797.28999999992</v>
      </c>
      <c r="N215" s="154">
        <f t="shared" si="94"/>
        <v>177.69566316631952</v>
      </c>
    </row>
    <row r="216" spans="1:14" s="42" customFormat="1" x14ac:dyDescent="0.2">
      <c r="A216" s="39" t="s">
        <v>13</v>
      </c>
      <c r="B216" s="40" t="s">
        <v>199</v>
      </c>
      <c r="C216" s="41" t="s">
        <v>5</v>
      </c>
      <c r="D216" s="163">
        <f>D217</f>
        <v>912236.38</v>
      </c>
      <c r="E216" s="163">
        <f>E217</f>
        <v>0</v>
      </c>
      <c r="F216" s="163">
        <f>F217</f>
        <v>1879045.67</v>
      </c>
      <c r="G216" s="163">
        <f t="shared" si="90"/>
        <v>1879045.67</v>
      </c>
      <c r="H216" s="163"/>
      <c r="I216" s="163">
        <f t="shared" ref="I216:J216" si="101">I217</f>
        <v>1879045.67</v>
      </c>
      <c r="J216" s="163">
        <f t="shared" si="101"/>
        <v>1728563.67</v>
      </c>
      <c r="K216" s="164">
        <f t="shared" si="91"/>
        <v>-150482</v>
      </c>
      <c r="L216" s="164">
        <f t="shared" si="92"/>
        <v>91.99157304143651</v>
      </c>
      <c r="M216" s="164">
        <f t="shared" si="93"/>
        <v>816327.28999999992</v>
      </c>
      <c r="N216" s="154">
        <f t="shared" si="94"/>
        <v>189.48637742336035</v>
      </c>
    </row>
    <row r="217" spans="1:14" s="42" customFormat="1" x14ac:dyDescent="0.2">
      <c r="A217" s="39" t="s">
        <v>42</v>
      </c>
      <c r="B217" s="40" t="s">
        <v>200</v>
      </c>
      <c r="C217" s="41" t="s">
        <v>5</v>
      </c>
      <c r="D217" s="162">
        <v>912236.38</v>
      </c>
      <c r="E217" s="163"/>
      <c r="F217" s="163">
        <v>1879045.67</v>
      </c>
      <c r="G217" s="163">
        <f t="shared" si="90"/>
        <v>1879045.67</v>
      </c>
      <c r="H217" s="163"/>
      <c r="I217" s="163">
        <v>1879045.67</v>
      </c>
      <c r="J217" s="164">
        <v>1728563.67</v>
      </c>
      <c r="K217" s="164">
        <f t="shared" si="91"/>
        <v>-150482</v>
      </c>
      <c r="L217" s="164">
        <f t="shared" si="92"/>
        <v>91.99157304143651</v>
      </c>
      <c r="M217" s="164">
        <f t="shared" si="93"/>
        <v>816327.28999999992</v>
      </c>
      <c r="N217" s="154">
        <f t="shared" si="94"/>
        <v>189.48637742336035</v>
      </c>
    </row>
    <row r="218" spans="1:14" s="42" customFormat="1" ht="22.5" x14ac:dyDescent="0.2">
      <c r="A218" s="39" t="s">
        <v>44</v>
      </c>
      <c r="B218" s="40" t="s">
        <v>201</v>
      </c>
      <c r="C218" s="41" t="s">
        <v>5</v>
      </c>
      <c r="D218" s="163">
        <f>SUM(D219:D220)</f>
        <v>60530</v>
      </c>
      <c r="E218" s="163">
        <f>SUM(E219:E220)</f>
        <v>0</v>
      </c>
      <c r="F218" s="163">
        <f>SUM(F219:F220)</f>
        <v>0</v>
      </c>
      <c r="G218" s="163">
        <f t="shared" si="90"/>
        <v>0</v>
      </c>
      <c r="H218" s="163"/>
      <c r="I218" s="163"/>
      <c r="J218" s="164"/>
      <c r="K218" s="164">
        <f t="shared" si="91"/>
        <v>0</v>
      </c>
      <c r="L218" s="164"/>
      <c r="M218" s="164">
        <f t="shared" si="93"/>
        <v>-60530</v>
      </c>
      <c r="N218" s="154">
        <f t="shared" si="94"/>
        <v>0</v>
      </c>
    </row>
    <row r="219" spans="1:14" s="46" customFormat="1" ht="33.75" x14ac:dyDescent="0.2">
      <c r="A219" s="43" t="s">
        <v>79</v>
      </c>
      <c r="B219" s="44" t="s">
        <v>202</v>
      </c>
      <c r="C219" s="45" t="s">
        <v>5</v>
      </c>
      <c r="D219" s="71">
        <v>59392</v>
      </c>
      <c r="E219" s="62"/>
      <c r="F219" s="62"/>
      <c r="G219" s="165">
        <f t="shared" si="90"/>
        <v>0</v>
      </c>
      <c r="H219" s="165"/>
      <c r="I219" s="69"/>
      <c r="J219" s="69"/>
      <c r="K219" s="69">
        <f t="shared" si="91"/>
        <v>0</v>
      </c>
      <c r="L219" s="69"/>
      <c r="M219" s="69">
        <f t="shared" si="93"/>
        <v>-59392</v>
      </c>
      <c r="N219" s="190">
        <f t="shared" si="94"/>
        <v>0</v>
      </c>
    </row>
    <row r="220" spans="1:14" s="46" customFormat="1" ht="45" x14ac:dyDescent="0.2">
      <c r="A220" s="43" t="s">
        <v>46</v>
      </c>
      <c r="B220" s="44" t="s">
        <v>203</v>
      </c>
      <c r="C220" s="45" t="s">
        <v>5</v>
      </c>
      <c r="D220" s="71">
        <v>1138</v>
      </c>
      <c r="E220" s="62"/>
      <c r="F220" s="62"/>
      <c r="G220" s="165">
        <f t="shared" si="90"/>
        <v>0</v>
      </c>
      <c r="H220" s="165"/>
      <c r="I220" s="69"/>
      <c r="J220" s="69"/>
      <c r="K220" s="69">
        <f t="shared" si="91"/>
        <v>0</v>
      </c>
      <c r="L220" s="69"/>
      <c r="M220" s="69">
        <f t="shared" si="93"/>
        <v>-1138</v>
      </c>
      <c r="N220" s="190">
        <f t="shared" si="94"/>
        <v>0</v>
      </c>
    </row>
    <row r="221" spans="1:14" s="48" customFormat="1" ht="74.25" x14ac:dyDescent="0.2">
      <c r="A221" s="47" t="s">
        <v>204</v>
      </c>
      <c r="B221" s="37" t="s">
        <v>205</v>
      </c>
      <c r="C221" s="35" t="s">
        <v>5</v>
      </c>
      <c r="D221" s="158">
        <f t="shared" ref="D221:E224" si="102">D222</f>
        <v>144788.43</v>
      </c>
      <c r="E221" s="158">
        <f t="shared" si="102"/>
        <v>355000</v>
      </c>
      <c r="F221" s="158">
        <f t="shared" ref="F221:F224" si="103">F222</f>
        <v>355000</v>
      </c>
      <c r="G221" s="158">
        <f t="shared" si="90"/>
        <v>0</v>
      </c>
      <c r="H221" s="158">
        <f t="shared" si="97"/>
        <v>100</v>
      </c>
      <c r="I221" s="158">
        <f t="shared" ref="I221:J224" si="104">I222</f>
        <v>355000</v>
      </c>
      <c r="J221" s="158">
        <f t="shared" si="104"/>
        <v>337868.08</v>
      </c>
      <c r="K221" s="159">
        <f t="shared" si="91"/>
        <v>-17131.919999999984</v>
      </c>
      <c r="L221" s="159">
        <f t="shared" si="92"/>
        <v>95.174107042253524</v>
      </c>
      <c r="M221" s="159">
        <f t="shared" si="93"/>
        <v>193079.65000000002</v>
      </c>
      <c r="N221" s="155">
        <f t="shared" si="94"/>
        <v>233.35295506692074</v>
      </c>
    </row>
    <row r="222" spans="1:14" s="42" customFormat="1" ht="33.75" x14ac:dyDescent="0.2">
      <c r="A222" s="39" t="s">
        <v>1077</v>
      </c>
      <c r="B222" s="40" t="s">
        <v>206</v>
      </c>
      <c r="C222" s="41" t="s">
        <v>5</v>
      </c>
      <c r="D222" s="163">
        <f t="shared" si="102"/>
        <v>144788.43</v>
      </c>
      <c r="E222" s="163">
        <v>355000</v>
      </c>
      <c r="F222" s="163">
        <f t="shared" si="103"/>
        <v>355000</v>
      </c>
      <c r="G222" s="163">
        <f t="shared" si="90"/>
        <v>0</v>
      </c>
      <c r="H222" s="163">
        <f t="shared" si="97"/>
        <v>100</v>
      </c>
      <c r="I222" s="163">
        <f t="shared" si="104"/>
        <v>355000</v>
      </c>
      <c r="J222" s="163">
        <f t="shared" si="104"/>
        <v>337868.08</v>
      </c>
      <c r="K222" s="164">
        <f t="shared" si="91"/>
        <v>-17131.919999999984</v>
      </c>
      <c r="L222" s="164">
        <f t="shared" si="92"/>
        <v>95.174107042253524</v>
      </c>
      <c r="M222" s="164">
        <f t="shared" si="93"/>
        <v>193079.65000000002</v>
      </c>
      <c r="N222" s="154">
        <f t="shared" si="94"/>
        <v>233.35295506692074</v>
      </c>
    </row>
    <row r="223" spans="1:14" s="42" customFormat="1" x14ac:dyDescent="0.2">
      <c r="A223" s="39" t="s">
        <v>13</v>
      </c>
      <c r="B223" s="40" t="s">
        <v>207</v>
      </c>
      <c r="C223" s="41" t="s">
        <v>5</v>
      </c>
      <c r="D223" s="163">
        <f t="shared" si="102"/>
        <v>144788.43</v>
      </c>
      <c r="E223" s="163">
        <f t="shared" si="102"/>
        <v>0</v>
      </c>
      <c r="F223" s="163">
        <f t="shared" si="103"/>
        <v>355000</v>
      </c>
      <c r="G223" s="163">
        <f t="shared" si="90"/>
        <v>355000</v>
      </c>
      <c r="H223" s="163"/>
      <c r="I223" s="163">
        <f t="shared" si="104"/>
        <v>355000</v>
      </c>
      <c r="J223" s="163">
        <f t="shared" si="104"/>
        <v>337868.08</v>
      </c>
      <c r="K223" s="164">
        <f t="shared" si="91"/>
        <v>-17131.919999999984</v>
      </c>
      <c r="L223" s="164">
        <f t="shared" si="92"/>
        <v>95.174107042253524</v>
      </c>
      <c r="M223" s="164">
        <f t="shared" si="93"/>
        <v>193079.65000000002</v>
      </c>
      <c r="N223" s="154">
        <f t="shared" si="94"/>
        <v>233.35295506692074</v>
      </c>
    </row>
    <row r="224" spans="1:14" s="42" customFormat="1" x14ac:dyDescent="0.2">
      <c r="A224" s="39" t="s">
        <v>32</v>
      </c>
      <c r="B224" s="40" t="s">
        <v>208</v>
      </c>
      <c r="C224" s="41" t="s">
        <v>5</v>
      </c>
      <c r="D224" s="163">
        <f t="shared" si="102"/>
        <v>144788.43</v>
      </c>
      <c r="E224" s="163">
        <f t="shared" si="102"/>
        <v>0</v>
      </c>
      <c r="F224" s="163">
        <f t="shared" si="103"/>
        <v>355000</v>
      </c>
      <c r="G224" s="163">
        <f t="shared" si="90"/>
        <v>355000</v>
      </c>
      <c r="H224" s="163"/>
      <c r="I224" s="163">
        <f t="shared" si="104"/>
        <v>355000</v>
      </c>
      <c r="J224" s="163">
        <f t="shared" si="104"/>
        <v>337868.08</v>
      </c>
      <c r="K224" s="164">
        <f t="shared" si="91"/>
        <v>-17131.919999999984</v>
      </c>
      <c r="L224" s="164">
        <f t="shared" si="92"/>
        <v>95.174107042253524</v>
      </c>
      <c r="M224" s="164">
        <f t="shared" si="93"/>
        <v>193079.65000000002</v>
      </c>
      <c r="N224" s="154">
        <f t="shared" si="94"/>
        <v>233.35295506692074</v>
      </c>
    </row>
    <row r="225" spans="1:14" s="46" customFormat="1" ht="22.5" x14ac:dyDescent="0.2">
      <c r="A225" s="43" t="s">
        <v>40</v>
      </c>
      <c r="B225" s="44" t="s">
        <v>209</v>
      </c>
      <c r="C225" s="45" t="s">
        <v>5</v>
      </c>
      <c r="D225" s="71">
        <v>144788.43</v>
      </c>
      <c r="E225" s="62"/>
      <c r="F225" s="62">
        <v>355000</v>
      </c>
      <c r="G225" s="62">
        <f t="shared" si="90"/>
        <v>355000</v>
      </c>
      <c r="H225" s="62"/>
      <c r="I225" s="69">
        <v>355000</v>
      </c>
      <c r="J225" s="69">
        <v>337868.08</v>
      </c>
      <c r="K225" s="69">
        <f t="shared" si="91"/>
        <v>-17131.919999999984</v>
      </c>
      <c r="L225" s="69">
        <f t="shared" si="92"/>
        <v>95.174107042253524</v>
      </c>
      <c r="M225" s="69">
        <f t="shared" si="93"/>
        <v>193079.65000000002</v>
      </c>
      <c r="N225" s="190">
        <f t="shared" si="94"/>
        <v>233.35295506692074</v>
      </c>
    </row>
    <row r="226" spans="1:14" s="38" customFormat="1" ht="36" x14ac:dyDescent="0.2">
      <c r="A226" s="53" t="s">
        <v>210</v>
      </c>
      <c r="B226" s="37" t="s">
        <v>211</v>
      </c>
      <c r="C226" s="35" t="s">
        <v>5</v>
      </c>
      <c r="D226" s="161">
        <f>D227</f>
        <v>835941</v>
      </c>
      <c r="E226" s="158">
        <f>E227</f>
        <v>284530</v>
      </c>
      <c r="F226" s="158">
        <f>F227</f>
        <v>284530</v>
      </c>
      <c r="G226" s="158">
        <f t="shared" si="90"/>
        <v>0</v>
      </c>
      <c r="H226" s="158">
        <f t="shared" si="97"/>
        <v>100</v>
      </c>
      <c r="I226" s="158">
        <f t="shared" ref="I226:J226" si="105">I227</f>
        <v>284530</v>
      </c>
      <c r="J226" s="158">
        <f t="shared" si="105"/>
        <v>263087.88</v>
      </c>
      <c r="K226" s="159">
        <f t="shared" si="91"/>
        <v>-21442.119999999995</v>
      </c>
      <c r="L226" s="159">
        <f t="shared" si="92"/>
        <v>92.46402136857273</v>
      </c>
      <c r="M226" s="159">
        <f t="shared" si="93"/>
        <v>-572853.12</v>
      </c>
      <c r="N226" s="155">
        <f t="shared" si="94"/>
        <v>31.472063219772689</v>
      </c>
    </row>
    <row r="227" spans="1:14" s="42" customFormat="1" x14ac:dyDescent="0.2">
      <c r="A227" s="52"/>
      <c r="B227" s="40" t="s">
        <v>212</v>
      </c>
      <c r="C227" s="41" t="s">
        <v>5</v>
      </c>
      <c r="D227" s="162">
        <f>D228+D236</f>
        <v>835941</v>
      </c>
      <c r="E227" s="163">
        <f>E228+E236</f>
        <v>284530</v>
      </c>
      <c r="F227" s="163">
        <f>F228+F236</f>
        <v>284530</v>
      </c>
      <c r="G227" s="163">
        <f t="shared" si="90"/>
        <v>0</v>
      </c>
      <c r="H227" s="163">
        <f t="shared" si="97"/>
        <v>100</v>
      </c>
      <c r="I227" s="163">
        <f t="shared" ref="I227:J227" si="106">I228+I236</f>
        <v>284530</v>
      </c>
      <c r="J227" s="163">
        <f t="shared" si="106"/>
        <v>263087.88</v>
      </c>
      <c r="K227" s="164">
        <f t="shared" si="91"/>
        <v>-21442.119999999995</v>
      </c>
      <c r="L227" s="164">
        <f t="shared" si="92"/>
        <v>92.46402136857273</v>
      </c>
      <c r="M227" s="164">
        <f t="shared" si="93"/>
        <v>-572853.12</v>
      </c>
      <c r="N227" s="154">
        <f t="shared" si="94"/>
        <v>31.472063219772689</v>
      </c>
    </row>
    <row r="228" spans="1:14" s="42" customFormat="1" x14ac:dyDescent="0.2">
      <c r="A228" s="39" t="s">
        <v>13</v>
      </c>
      <c r="B228" s="40" t="s">
        <v>213</v>
      </c>
      <c r="C228" s="41" t="s">
        <v>5</v>
      </c>
      <c r="D228" s="162">
        <f>D231+D235+D229</f>
        <v>195948</v>
      </c>
      <c r="E228" s="163">
        <v>284530</v>
      </c>
      <c r="F228" s="163">
        <f>F231+F235+F229</f>
        <v>284530</v>
      </c>
      <c r="G228" s="163">
        <f t="shared" si="90"/>
        <v>0</v>
      </c>
      <c r="H228" s="163">
        <f t="shared" si="97"/>
        <v>100</v>
      </c>
      <c r="I228" s="163">
        <f t="shared" ref="I228:J228" si="107">I231+I235+I229</f>
        <v>284530</v>
      </c>
      <c r="J228" s="163">
        <f t="shared" si="107"/>
        <v>263087.88</v>
      </c>
      <c r="K228" s="164">
        <f t="shared" si="91"/>
        <v>-21442.119999999995</v>
      </c>
      <c r="L228" s="164">
        <f t="shared" si="92"/>
        <v>92.46402136857273</v>
      </c>
      <c r="M228" s="164">
        <f t="shared" si="93"/>
        <v>67139.88</v>
      </c>
      <c r="N228" s="154">
        <f t="shared" si="94"/>
        <v>134.26413130014086</v>
      </c>
    </row>
    <row r="229" spans="1:14" s="42" customFormat="1" ht="33.75" x14ac:dyDescent="0.2">
      <c r="A229" s="39" t="s">
        <v>15</v>
      </c>
      <c r="B229" s="40" t="s">
        <v>214</v>
      </c>
      <c r="C229" s="41" t="s">
        <v>5</v>
      </c>
      <c r="D229" s="162">
        <f>D230</f>
        <v>0</v>
      </c>
      <c r="E229" s="163">
        <f>E230</f>
        <v>0</v>
      </c>
      <c r="F229" s="163">
        <f>F230</f>
        <v>0</v>
      </c>
      <c r="G229" s="163">
        <f t="shared" si="90"/>
        <v>0</v>
      </c>
      <c r="H229" s="163"/>
      <c r="I229" s="164"/>
      <c r="J229" s="164"/>
      <c r="K229" s="164">
        <f t="shared" si="91"/>
        <v>0</v>
      </c>
      <c r="L229" s="164"/>
      <c r="M229" s="164"/>
      <c r="N229" s="154"/>
    </row>
    <row r="230" spans="1:14" s="46" customFormat="1" x14ac:dyDescent="0.2">
      <c r="A230" s="43" t="s">
        <v>29</v>
      </c>
      <c r="B230" s="44" t="s">
        <v>215</v>
      </c>
      <c r="C230" s="45" t="s">
        <v>5</v>
      </c>
      <c r="D230" s="71">
        <v>0</v>
      </c>
      <c r="E230" s="62"/>
      <c r="F230" s="62"/>
      <c r="G230" s="158">
        <f t="shared" si="90"/>
        <v>0</v>
      </c>
      <c r="H230" s="158"/>
      <c r="I230" s="69"/>
      <c r="J230" s="164"/>
      <c r="K230" s="164">
        <f t="shared" si="91"/>
        <v>0</v>
      </c>
      <c r="L230" s="164"/>
      <c r="M230" s="164">
        <f t="shared" si="93"/>
        <v>0</v>
      </c>
      <c r="N230" s="154"/>
    </row>
    <row r="231" spans="1:14" s="42" customFormat="1" x14ac:dyDescent="0.2">
      <c r="A231" s="39" t="s">
        <v>32</v>
      </c>
      <c r="B231" s="40" t="s">
        <v>216</v>
      </c>
      <c r="C231" s="41" t="s">
        <v>5</v>
      </c>
      <c r="D231" s="163">
        <f>SUM(D232:D234)</f>
        <v>52000</v>
      </c>
      <c r="E231" s="163">
        <f>SUM(E232:E234)</f>
        <v>0</v>
      </c>
      <c r="F231" s="163">
        <f>SUM(F232:F234)</f>
        <v>0</v>
      </c>
      <c r="G231" s="158">
        <f t="shared" si="90"/>
        <v>0</v>
      </c>
      <c r="H231" s="158"/>
      <c r="I231" s="163"/>
      <c r="J231" s="164"/>
      <c r="K231" s="164">
        <f t="shared" si="91"/>
        <v>0</v>
      </c>
      <c r="L231" s="164"/>
      <c r="M231" s="164">
        <f t="shared" si="93"/>
        <v>-52000</v>
      </c>
      <c r="N231" s="154"/>
    </row>
    <row r="232" spans="1:14" s="46" customFormat="1" ht="22.5" x14ac:dyDescent="0.2">
      <c r="A232" s="43" t="s">
        <v>36</v>
      </c>
      <c r="B232" s="44" t="s">
        <v>217</v>
      </c>
      <c r="C232" s="45" t="s">
        <v>5</v>
      </c>
      <c r="D232" s="71" t="s">
        <v>5</v>
      </c>
      <c r="E232" s="62"/>
      <c r="F232" s="62"/>
      <c r="G232" s="165">
        <f t="shared" si="90"/>
        <v>0</v>
      </c>
      <c r="H232" s="165"/>
      <c r="I232" s="69"/>
      <c r="J232" s="69"/>
      <c r="K232" s="69">
        <f t="shared" si="91"/>
        <v>0</v>
      </c>
      <c r="L232" s="69"/>
      <c r="M232" s="69"/>
      <c r="N232" s="190"/>
    </row>
    <row r="233" spans="1:14" s="46" customFormat="1" ht="33.75" x14ac:dyDescent="0.2">
      <c r="A233" s="43" t="s">
        <v>38</v>
      </c>
      <c r="B233" s="44" t="s">
        <v>218</v>
      </c>
      <c r="C233" s="45" t="s">
        <v>5</v>
      </c>
      <c r="D233" s="71" t="s">
        <v>5</v>
      </c>
      <c r="E233" s="62"/>
      <c r="F233" s="62"/>
      <c r="G233" s="165">
        <f t="shared" si="90"/>
        <v>0</v>
      </c>
      <c r="H233" s="165"/>
      <c r="I233" s="69"/>
      <c r="J233" s="69"/>
      <c r="K233" s="69">
        <f t="shared" si="91"/>
        <v>0</v>
      </c>
      <c r="L233" s="69"/>
      <c r="M233" s="69"/>
      <c r="N233" s="190"/>
    </row>
    <row r="234" spans="1:14" s="46" customFormat="1" ht="22.5" x14ac:dyDescent="0.2">
      <c r="A234" s="43" t="s">
        <v>40</v>
      </c>
      <c r="B234" s="44" t="s">
        <v>219</v>
      </c>
      <c r="C234" s="45" t="s">
        <v>5</v>
      </c>
      <c r="D234" s="71">
        <v>52000</v>
      </c>
      <c r="E234" s="62"/>
      <c r="F234" s="62"/>
      <c r="G234" s="165">
        <f t="shared" si="90"/>
        <v>0</v>
      </c>
      <c r="H234" s="165"/>
      <c r="I234" s="69"/>
      <c r="J234" s="69"/>
      <c r="K234" s="69">
        <f t="shared" si="91"/>
        <v>0</v>
      </c>
      <c r="L234" s="69"/>
      <c r="M234" s="69">
        <f t="shared" si="93"/>
        <v>-52000</v>
      </c>
      <c r="N234" s="190">
        <f t="shared" si="94"/>
        <v>0</v>
      </c>
    </row>
    <row r="235" spans="1:14" s="42" customFormat="1" x14ac:dyDescent="0.2">
      <c r="A235" s="39" t="s">
        <v>42</v>
      </c>
      <c r="B235" s="40" t="s">
        <v>220</v>
      </c>
      <c r="C235" s="41" t="s">
        <v>5</v>
      </c>
      <c r="D235" s="162">
        <v>143948</v>
      </c>
      <c r="E235" s="163"/>
      <c r="F235" s="163">
        <v>284530</v>
      </c>
      <c r="G235" s="163">
        <f t="shared" si="90"/>
        <v>284530</v>
      </c>
      <c r="H235" s="163"/>
      <c r="I235" s="164">
        <v>284530</v>
      </c>
      <c r="J235" s="164">
        <v>263087.88</v>
      </c>
      <c r="K235" s="164">
        <f t="shared" si="91"/>
        <v>-21442.119999999995</v>
      </c>
      <c r="L235" s="164">
        <f t="shared" si="92"/>
        <v>92.46402136857273</v>
      </c>
      <c r="M235" s="164">
        <f t="shared" si="93"/>
        <v>119139.88</v>
      </c>
      <c r="N235" s="154">
        <f t="shared" si="94"/>
        <v>182.76591546947509</v>
      </c>
    </row>
    <row r="236" spans="1:14" s="42" customFormat="1" ht="22.5" x14ac:dyDescent="0.2">
      <c r="A236" s="39" t="s">
        <v>44</v>
      </c>
      <c r="B236" s="40" t="s">
        <v>221</v>
      </c>
      <c r="C236" s="41" t="s">
        <v>5</v>
      </c>
      <c r="D236" s="163">
        <f>D237</f>
        <v>639993</v>
      </c>
      <c r="E236" s="163"/>
      <c r="F236" s="163"/>
      <c r="G236" s="163">
        <f t="shared" si="90"/>
        <v>0</v>
      </c>
      <c r="H236" s="163"/>
      <c r="I236" s="163"/>
      <c r="J236" s="164"/>
      <c r="K236" s="164">
        <f t="shared" si="91"/>
        <v>0</v>
      </c>
      <c r="L236" s="164"/>
      <c r="M236" s="164">
        <f t="shared" si="93"/>
        <v>-639993</v>
      </c>
      <c r="N236" s="154">
        <f t="shared" si="94"/>
        <v>0</v>
      </c>
    </row>
    <row r="237" spans="1:14" s="46" customFormat="1" ht="33.75" x14ac:dyDescent="0.2">
      <c r="A237" s="43" t="s">
        <v>79</v>
      </c>
      <c r="B237" s="44" t="s">
        <v>222</v>
      </c>
      <c r="C237" s="45" t="s">
        <v>5</v>
      </c>
      <c r="D237" s="71">
        <v>639993</v>
      </c>
      <c r="E237" s="62"/>
      <c r="F237" s="62"/>
      <c r="G237" s="165">
        <f t="shared" si="90"/>
        <v>0</v>
      </c>
      <c r="H237" s="165"/>
      <c r="I237" s="69"/>
      <c r="J237" s="69"/>
      <c r="K237" s="69">
        <f t="shared" si="91"/>
        <v>0</v>
      </c>
      <c r="L237" s="69"/>
      <c r="M237" s="69">
        <f t="shared" si="93"/>
        <v>-639993</v>
      </c>
      <c r="N237" s="190">
        <f t="shared" si="94"/>
        <v>0</v>
      </c>
    </row>
    <row r="238" spans="1:14" s="46" customFormat="1" ht="45" x14ac:dyDescent="0.2">
      <c r="A238" s="43" t="s">
        <v>46</v>
      </c>
      <c r="B238" s="44" t="s">
        <v>223</v>
      </c>
      <c r="C238" s="45" t="s">
        <v>5</v>
      </c>
      <c r="D238" s="71" t="s">
        <v>5</v>
      </c>
      <c r="E238" s="62"/>
      <c r="F238" s="62"/>
      <c r="G238" s="165">
        <f t="shared" si="90"/>
        <v>0</v>
      </c>
      <c r="H238" s="165"/>
      <c r="I238" s="69"/>
      <c r="J238" s="69"/>
      <c r="K238" s="69">
        <f t="shared" si="91"/>
        <v>0</v>
      </c>
      <c r="L238" s="69"/>
      <c r="M238" s="69"/>
      <c r="N238" s="190"/>
    </row>
    <row r="239" spans="1:14" s="48" customFormat="1" ht="42.75" x14ac:dyDescent="0.2">
      <c r="A239" s="47" t="s">
        <v>224</v>
      </c>
      <c r="B239" s="37" t="s">
        <v>225</v>
      </c>
      <c r="C239" s="35" t="s">
        <v>5</v>
      </c>
      <c r="D239" s="158">
        <f>D240</f>
        <v>24525661.170000002</v>
      </c>
      <c r="E239" s="158">
        <f>E240</f>
        <v>22215600</v>
      </c>
      <c r="F239" s="158">
        <f>F240</f>
        <v>22215600</v>
      </c>
      <c r="G239" s="158">
        <f t="shared" si="90"/>
        <v>0</v>
      </c>
      <c r="H239" s="158">
        <f t="shared" si="97"/>
        <v>100</v>
      </c>
      <c r="I239" s="158">
        <f t="shared" ref="I239:J240" si="108">I240</f>
        <v>22215600</v>
      </c>
      <c r="J239" s="158">
        <f t="shared" si="108"/>
        <v>22202101.329999998</v>
      </c>
      <c r="K239" s="159">
        <f t="shared" si="91"/>
        <v>-13498.670000001788</v>
      </c>
      <c r="L239" s="159">
        <f t="shared" si="92"/>
        <v>99.939237877887592</v>
      </c>
      <c r="M239" s="159">
        <f t="shared" si="93"/>
        <v>-2323559.8400000036</v>
      </c>
      <c r="N239" s="155">
        <f t="shared" si="94"/>
        <v>90.526005297495502</v>
      </c>
    </row>
    <row r="240" spans="1:14" s="42" customFormat="1" ht="33.75" x14ac:dyDescent="0.2">
      <c r="A240" s="39" t="s">
        <v>226</v>
      </c>
      <c r="B240" s="40" t="s">
        <v>227</v>
      </c>
      <c r="C240" s="41" t="s">
        <v>5</v>
      </c>
      <c r="D240" s="163">
        <f>D241+D253</f>
        <v>24525661.170000002</v>
      </c>
      <c r="E240" s="163">
        <v>22215600</v>
      </c>
      <c r="F240" s="163">
        <f>F241</f>
        <v>22215600</v>
      </c>
      <c r="G240" s="163">
        <f t="shared" si="90"/>
        <v>0</v>
      </c>
      <c r="H240" s="163">
        <f t="shared" si="97"/>
        <v>100</v>
      </c>
      <c r="I240" s="163">
        <f t="shared" si="108"/>
        <v>22215600</v>
      </c>
      <c r="J240" s="163">
        <f t="shared" si="108"/>
        <v>22202101.329999998</v>
      </c>
      <c r="K240" s="164">
        <f t="shared" si="91"/>
        <v>-13498.670000001788</v>
      </c>
      <c r="L240" s="164">
        <f t="shared" si="92"/>
        <v>99.939237877887592</v>
      </c>
      <c r="M240" s="164">
        <f t="shared" si="93"/>
        <v>-2323559.8400000036</v>
      </c>
      <c r="N240" s="154">
        <f t="shared" si="94"/>
        <v>90.526005297495502</v>
      </c>
    </row>
    <row r="241" spans="1:14" s="42" customFormat="1" x14ac:dyDescent="0.2">
      <c r="A241" s="39" t="s">
        <v>13</v>
      </c>
      <c r="B241" s="40" t="s">
        <v>228</v>
      </c>
      <c r="C241" s="41" t="s">
        <v>5</v>
      </c>
      <c r="D241" s="163">
        <f>D242+D246+D252</f>
        <v>15627397.43</v>
      </c>
      <c r="E241" s="163">
        <f>E242+E246+E252</f>
        <v>0</v>
      </c>
      <c r="F241" s="163">
        <f>F242+F246+F252+F253</f>
        <v>22215600</v>
      </c>
      <c r="G241" s="163">
        <f t="shared" si="90"/>
        <v>22215600</v>
      </c>
      <c r="H241" s="163"/>
      <c r="I241" s="163">
        <f t="shared" ref="I241:J241" si="109">I242+I246+I252+I253</f>
        <v>22215600</v>
      </c>
      <c r="J241" s="163">
        <f t="shared" si="109"/>
        <v>22202101.329999998</v>
      </c>
      <c r="K241" s="164">
        <f t="shared" si="91"/>
        <v>-13498.670000001788</v>
      </c>
      <c r="L241" s="164">
        <f t="shared" si="92"/>
        <v>99.939237877887592</v>
      </c>
      <c r="M241" s="164">
        <f t="shared" si="93"/>
        <v>6574703.8999999985</v>
      </c>
      <c r="N241" s="154">
        <f t="shared" si="94"/>
        <v>142.07164967455492</v>
      </c>
    </row>
    <row r="242" spans="1:14" s="42" customFormat="1" ht="33.75" x14ac:dyDescent="0.2">
      <c r="A242" s="39" t="s">
        <v>15</v>
      </c>
      <c r="B242" s="40" t="s">
        <v>229</v>
      </c>
      <c r="C242" s="41" t="s">
        <v>5</v>
      </c>
      <c r="D242" s="163">
        <f>SUM(D243:D245)</f>
        <v>10610412</v>
      </c>
      <c r="E242" s="163">
        <f>SUM(E243:E245)</f>
        <v>0</v>
      </c>
      <c r="F242" s="163">
        <f>SUM(F243:F245)</f>
        <v>11222750</v>
      </c>
      <c r="G242" s="163">
        <f t="shared" si="90"/>
        <v>11222750</v>
      </c>
      <c r="H242" s="163"/>
      <c r="I242" s="163">
        <f t="shared" ref="I242:J242" si="110">SUM(I243:I245)</f>
        <v>11222750</v>
      </c>
      <c r="J242" s="163">
        <f t="shared" si="110"/>
        <v>11213879</v>
      </c>
      <c r="K242" s="164">
        <f t="shared" si="91"/>
        <v>-8871</v>
      </c>
      <c r="L242" s="164">
        <f t="shared" si="92"/>
        <v>99.92095520260186</v>
      </c>
      <c r="M242" s="164">
        <f t="shared" si="93"/>
        <v>603467</v>
      </c>
      <c r="N242" s="154">
        <f t="shared" si="94"/>
        <v>105.6874982799914</v>
      </c>
    </row>
    <row r="243" spans="1:14" s="46" customFormat="1" x14ac:dyDescent="0.2">
      <c r="A243" s="43" t="s">
        <v>17</v>
      </c>
      <c r="B243" s="44" t="s">
        <v>230</v>
      </c>
      <c r="C243" s="45" t="s">
        <v>5</v>
      </c>
      <c r="D243" s="71">
        <v>8015645</v>
      </c>
      <c r="E243" s="62"/>
      <c r="F243" s="62">
        <v>8390100</v>
      </c>
      <c r="G243" s="62">
        <f t="shared" si="90"/>
        <v>8390100</v>
      </c>
      <c r="H243" s="62"/>
      <c r="I243" s="69">
        <v>8390100</v>
      </c>
      <c r="J243" s="69">
        <v>8381229</v>
      </c>
      <c r="K243" s="69">
        <f t="shared" si="91"/>
        <v>-8871</v>
      </c>
      <c r="L243" s="69">
        <f t="shared" si="92"/>
        <v>99.894268244716983</v>
      </c>
      <c r="M243" s="69">
        <f t="shared" si="93"/>
        <v>365584</v>
      </c>
      <c r="N243" s="190">
        <f t="shared" si="94"/>
        <v>104.5608806278222</v>
      </c>
    </row>
    <row r="244" spans="1:14" s="46" customFormat="1" x14ac:dyDescent="0.2">
      <c r="A244" s="43" t="s">
        <v>29</v>
      </c>
      <c r="B244" s="44" t="s">
        <v>231</v>
      </c>
      <c r="C244" s="45" t="s">
        <v>5</v>
      </c>
      <c r="D244" s="71">
        <v>212920</v>
      </c>
      <c r="E244" s="62"/>
      <c r="F244" s="62">
        <v>371980</v>
      </c>
      <c r="G244" s="62">
        <f t="shared" si="90"/>
        <v>371980</v>
      </c>
      <c r="H244" s="62"/>
      <c r="I244" s="69">
        <v>371980</v>
      </c>
      <c r="J244" s="69">
        <v>371980</v>
      </c>
      <c r="K244" s="69">
        <f t="shared" si="91"/>
        <v>0</v>
      </c>
      <c r="L244" s="69">
        <f t="shared" si="92"/>
        <v>100</v>
      </c>
      <c r="M244" s="69">
        <f t="shared" si="93"/>
        <v>159060</v>
      </c>
      <c r="N244" s="190">
        <f t="shared" si="94"/>
        <v>174.7041142213038</v>
      </c>
    </row>
    <row r="245" spans="1:14" s="46" customFormat="1" ht="33.75" x14ac:dyDescent="0.2">
      <c r="A245" s="43" t="s">
        <v>19</v>
      </c>
      <c r="B245" s="44" t="s">
        <v>232</v>
      </c>
      <c r="C245" s="45" t="s">
        <v>5</v>
      </c>
      <c r="D245" s="71">
        <v>2381847</v>
      </c>
      <c r="E245" s="62"/>
      <c r="F245" s="62">
        <v>2460670</v>
      </c>
      <c r="G245" s="62">
        <f t="shared" si="90"/>
        <v>2460670</v>
      </c>
      <c r="H245" s="62"/>
      <c r="I245" s="69">
        <v>2460670</v>
      </c>
      <c r="J245" s="69">
        <v>2460670</v>
      </c>
      <c r="K245" s="69">
        <f t="shared" si="91"/>
        <v>0</v>
      </c>
      <c r="L245" s="69">
        <f t="shared" si="92"/>
        <v>100</v>
      </c>
      <c r="M245" s="69">
        <f t="shared" si="93"/>
        <v>78823</v>
      </c>
      <c r="N245" s="190">
        <f t="shared" si="94"/>
        <v>103.30932255514314</v>
      </c>
    </row>
    <row r="246" spans="1:14" s="42" customFormat="1" x14ac:dyDescent="0.2">
      <c r="A246" s="39" t="s">
        <v>32</v>
      </c>
      <c r="B246" s="40" t="s">
        <v>233</v>
      </c>
      <c r="C246" s="41" t="s">
        <v>5</v>
      </c>
      <c r="D246" s="163">
        <f>SUM(D247:D251)</f>
        <v>4656419.82</v>
      </c>
      <c r="E246" s="163">
        <f>SUM(E247:E251)</f>
        <v>0</v>
      </c>
      <c r="F246" s="163">
        <f>SUM(F247:F251)</f>
        <v>4271750</v>
      </c>
      <c r="G246" s="163">
        <f t="shared" si="90"/>
        <v>4271750</v>
      </c>
      <c r="H246" s="163"/>
      <c r="I246" s="163">
        <f t="shared" ref="I246:J246" si="111">SUM(I247:I251)</f>
        <v>4271750</v>
      </c>
      <c r="J246" s="163">
        <f t="shared" si="111"/>
        <v>4270914</v>
      </c>
      <c r="K246" s="164">
        <f t="shared" si="91"/>
        <v>-836</v>
      </c>
      <c r="L246" s="164">
        <f t="shared" si="92"/>
        <v>99.98042956633698</v>
      </c>
      <c r="M246" s="164">
        <f t="shared" si="93"/>
        <v>-385505.8200000003</v>
      </c>
      <c r="N246" s="154">
        <f t="shared" si="94"/>
        <v>91.720982323282001</v>
      </c>
    </row>
    <row r="247" spans="1:14" s="46" customFormat="1" x14ac:dyDescent="0.2">
      <c r="A247" s="43" t="s">
        <v>34</v>
      </c>
      <c r="B247" s="44" t="s">
        <v>234</v>
      </c>
      <c r="C247" s="45" t="s">
        <v>5</v>
      </c>
      <c r="D247" s="71">
        <v>21000</v>
      </c>
      <c r="E247" s="62"/>
      <c r="F247" s="62">
        <v>42500</v>
      </c>
      <c r="G247" s="62">
        <f t="shared" si="90"/>
        <v>42500</v>
      </c>
      <c r="H247" s="62"/>
      <c r="I247" s="69">
        <v>42500</v>
      </c>
      <c r="J247" s="69">
        <v>42500</v>
      </c>
      <c r="K247" s="69">
        <f t="shared" si="91"/>
        <v>0</v>
      </c>
      <c r="L247" s="69">
        <f t="shared" si="92"/>
        <v>100</v>
      </c>
      <c r="M247" s="69">
        <f t="shared" si="93"/>
        <v>21500</v>
      </c>
      <c r="N247" s="190">
        <f t="shared" si="94"/>
        <v>202.38095238095238</v>
      </c>
    </row>
    <row r="248" spans="1:14" s="46" customFormat="1" ht="22.5" x14ac:dyDescent="0.2">
      <c r="A248" s="43" t="s">
        <v>36</v>
      </c>
      <c r="B248" s="44" t="s">
        <v>235</v>
      </c>
      <c r="C248" s="45" t="s">
        <v>5</v>
      </c>
      <c r="D248" s="71">
        <v>393594.88</v>
      </c>
      <c r="E248" s="62"/>
      <c r="F248" s="62">
        <v>337000</v>
      </c>
      <c r="G248" s="62">
        <f t="shared" si="90"/>
        <v>337000</v>
      </c>
      <c r="H248" s="62"/>
      <c r="I248" s="69">
        <v>337000</v>
      </c>
      <c r="J248" s="69">
        <v>336959.05</v>
      </c>
      <c r="K248" s="69">
        <f t="shared" si="91"/>
        <v>-40.950000000011642</v>
      </c>
      <c r="L248" s="69">
        <f t="shared" si="92"/>
        <v>99.987848664688428</v>
      </c>
      <c r="M248" s="69">
        <f t="shared" si="93"/>
        <v>-56635.830000000016</v>
      </c>
      <c r="N248" s="190">
        <f t="shared" si="94"/>
        <v>85.610628369962527</v>
      </c>
    </row>
    <row r="249" spans="1:14" s="46" customFormat="1" ht="22.5" x14ac:dyDescent="0.2">
      <c r="A249" s="43" t="s">
        <v>67</v>
      </c>
      <c r="B249" s="44" t="s">
        <v>236</v>
      </c>
      <c r="C249" s="45" t="s">
        <v>5</v>
      </c>
      <c r="D249" s="71">
        <v>1882794.9</v>
      </c>
      <c r="E249" s="62"/>
      <c r="F249" s="62">
        <v>1325500</v>
      </c>
      <c r="G249" s="62">
        <f t="shared" si="90"/>
        <v>1325500</v>
      </c>
      <c r="H249" s="62"/>
      <c r="I249" s="69">
        <v>1325500</v>
      </c>
      <c r="J249" s="69">
        <v>1325305.45</v>
      </c>
      <c r="K249" s="69">
        <f t="shared" si="91"/>
        <v>-194.55000000004657</v>
      </c>
      <c r="L249" s="69">
        <f t="shared" si="92"/>
        <v>99.985322519803844</v>
      </c>
      <c r="M249" s="69">
        <f t="shared" si="93"/>
        <v>-557489.44999999995</v>
      </c>
      <c r="N249" s="190">
        <f t="shared" si="94"/>
        <v>70.390325042839237</v>
      </c>
    </row>
    <row r="250" spans="1:14" s="46" customFormat="1" ht="33.75" x14ac:dyDescent="0.2">
      <c r="A250" s="43" t="s">
        <v>38</v>
      </c>
      <c r="B250" s="44" t="s">
        <v>237</v>
      </c>
      <c r="C250" s="45" t="s">
        <v>5</v>
      </c>
      <c r="D250" s="71">
        <v>1365194.18</v>
      </c>
      <c r="E250" s="62"/>
      <c r="F250" s="62">
        <v>1794000</v>
      </c>
      <c r="G250" s="62">
        <f t="shared" si="90"/>
        <v>1794000</v>
      </c>
      <c r="H250" s="62"/>
      <c r="I250" s="69">
        <v>1794000</v>
      </c>
      <c r="J250" s="69">
        <v>1793508.88</v>
      </c>
      <c r="K250" s="69">
        <f t="shared" si="91"/>
        <v>-491.12000000011176</v>
      </c>
      <c r="L250" s="69">
        <f t="shared" si="92"/>
        <v>99.97262430323299</v>
      </c>
      <c r="M250" s="69">
        <f t="shared" si="93"/>
        <v>428314.69999999995</v>
      </c>
      <c r="N250" s="190">
        <f t="shared" si="94"/>
        <v>131.37390316152681</v>
      </c>
    </row>
    <row r="251" spans="1:14" s="46" customFormat="1" ht="22.5" x14ac:dyDescent="0.2">
      <c r="A251" s="43" t="s">
        <v>40</v>
      </c>
      <c r="B251" s="44" t="s">
        <v>238</v>
      </c>
      <c r="C251" s="45" t="s">
        <v>5</v>
      </c>
      <c r="D251" s="71">
        <v>993835.86</v>
      </c>
      <c r="E251" s="62"/>
      <c r="F251" s="62">
        <v>772750</v>
      </c>
      <c r="G251" s="62">
        <f t="shared" si="90"/>
        <v>772750</v>
      </c>
      <c r="H251" s="62"/>
      <c r="I251" s="69">
        <v>772750</v>
      </c>
      <c r="J251" s="69">
        <v>772640.62</v>
      </c>
      <c r="K251" s="69">
        <f t="shared" si="91"/>
        <v>-109.38000000000466</v>
      </c>
      <c r="L251" s="69">
        <f t="shared" si="92"/>
        <v>99.985845357489495</v>
      </c>
      <c r="M251" s="69">
        <f t="shared" si="93"/>
        <v>-221195.24</v>
      </c>
      <c r="N251" s="190">
        <f t="shared" si="94"/>
        <v>77.743282477249309</v>
      </c>
    </row>
    <row r="252" spans="1:14" s="42" customFormat="1" x14ac:dyDescent="0.2">
      <c r="A252" s="39" t="s">
        <v>42</v>
      </c>
      <c r="B252" s="40" t="s">
        <v>239</v>
      </c>
      <c r="C252" s="41" t="s">
        <v>5</v>
      </c>
      <c r="D252" s="162">
        <v>360565.61</v>
      </c>
      <c r="E252" s="163"/>
      <c r="F252" s="163">
        <v>400100</v>
      </c>
      <c r="G252" s="163">
        <f t="shared" si="90"/>
        <v>400100</v>
      </c>
      <c r="H252" s="163"/>
      <c r="I252" s="164">
        <v>400100</v>
      </c>
      <c r="J252" s="164">
        <v>400100</v>
      </c>
      <c r="K252" s="164">
        <f t="shared" si="91"/>
        <v>0</v>
      </c>
      <c r="L252" s="164">
        <f t="shared" si="92"/>
        <v>100</v>
      </c>
      <c r="M252" s="164">
        <f t="shared" si="93"/>
        <v>39534.390000000014</v>
      </c>
      <c r="N252" s="154">
        <f t="shared" si="94"/>
        <v>110.96454817196792</v>
      </c>
    </row>
    <row r="253" spans="1:14" s="42" customFormat="1" ht="22.5" x14ac:dyDescent="0.2">
      <c r="A253" s="39" t="s">
        <v>44</v>
      </c>
      <c r="B253" s="40" t="s">
        <v>240</v>
      </c>
      <c r="C253" s="41" t="s">
        <v>5</v>
      </c>
      <c r="D253" s="163">
        <f>SUM(D254:D255)</f>
        <v>8898263.7400000002</v>
      </c>
      <c r="E253" s="163">
        <f>SUM(E254:E255)</f>
        <v>0</v>
      </c>
      <c r="F253" s="163">
        <f>SUM(F254:F255)</f>
        <v>6321000</v>
      </c>
      <c r="G253" s="163">
        <f t="shared" si="90"/>
        <v>6321000</v>
      </c>
      <c r="H253" s="163"/>
      <c r="I253" s="163">
        <f t="shared" ref="I253:J253" si="112">SUM(I254:I255)</f>
        <v>6321000</v>
      </c>
      <c r="J253" s="163">
        <f t="shared" si="112"/>
        <v>6317208.3300000001</v>
      </c>
      <c r="K253" s="164">
        <f t="shared" si="91"/>
        <v>-3791.6699999999255</v>
      </c>
      <c r="L253" s="164">
        <f t="shared" si="92"/>
        <v>99.940014712861895</v>
      </c>
      <c r="M253" s="164">
        <f t="shared" si="93"/>
        <v>-2581055.41</v>
      </c>
      <c r="N253" s="154">
        <f t="shared" si="94"/>
        <v>70.993718713938677</v>
      </c>
    </row>
    <row r="254" spans="1:14" s="46" customFormat="1" ht="33.75" x14ac:dyDescent="0.2">
      <c r="A254" s="43" t="s">
        <v>79</v>
      </c>
      <c r="B254" s="44" t="s">
        <v>241</v>
      </c>
      <c r="C254" s="45" t="s">
        <v>5</v>
      </c>
      <c r="D254" s="71">
        <v>5067991</v>
      </c>
      <c r="E254" s="62"/>
      <c r="F254" s="62">
        <v>810000</v>
      </c>
      <c r="G254" s="62">
        <f t="shared" si="90"/>
        <v>810000</v>
      </c>
      <c r="H254" s="62"/>
      <c r="I254" s="69">
        <v>810000</v>
      </c>
      <c r="J254" s="69">
        <v>806272</v>
      </c>
      <c r="K254" s="69">
        <f t="shared" si="91"/>
        <v>-3728</v>
      </c>
      <c r="L254" s="69">
        <f t="shared" si="92"/>
        <v>99.539753086419751</v>
      </c>
      <c r="M254" s="69">
        <f t="shared" si="93"/>
        <v>-4261719</v>
      </c>
      <c r="N254" s="190">
        <f t="shared" si="94"/>
        <v>15.90910481095961</v>
      </c>
    </row>
    <row r="255" spans="1:14" s="46" customFormat="1" ht="45" x14ac:dyDescent="0.2">
      <c r="A255" s="43" t="s">
        <v>46</v>
      </c>
      <c r="B255" s="44" t="s">
        <v>242</v>
      </c>
      <c r="C255" s="45" t="s">
        <v>5</v>
      </c>
      <c r="D255" s="71">
        <v>3830272.74</v>
      </c>
      <c r="E255" s="62"/>
      <c r="F255" s="62">
        <v>5511000</v>
      </c>
      <c r="G255" s="62">
        <f t="shared" si="90"/>
        <v>5511000</v>
      </c>
      <c r="H255" s="62"/>
      <c r="I255" s="69">
        <v>5511000</v>
      </c>
      <c r="J255" s="69">
        <v>5510936.3300000001</v>
      </c>
      <c r="K255" s="69">
        <f t="shared" si="91"/>
        <v>-63.669999999925494</v>
      </c>
      <c r="L255" s="69">
        <f t="shared" si="92"/>
        <v>99.998844674287795</v>
      </c>
      <c r="M255" s="69">
        <f t="shared" si="93"/>
        <v>1680663.5899999999</v>
      </c>
      <c r="N255" s="190">
        <f t="shared" si="94"/>
        <v>143.87843122628391</v>
      </c>
    </row>
    <row r="256" spans="1:14" s="48" customFormat="1" ht="158.25" x14ac:dyDescent="0.2">
      <c r="A256" s="47" t="s">
        <v>243</v>
      </c>
      <c r="B256" s="37" t="s">
        <v>244</v>
      </c>
      <c r="C256" s="35" t="s">
        <v>5</v>
      </c>
      <c r="D256" s="158">
        <f>D257</f>
        <v>271560</v>
      </c>
      <c r="E256" s="158">
        <f>E257</f>
        <v>272300</v>
      </c>
      <c r="F256" s="158">
        <f>F257</f>
        <v>272300</v>
      </c>
      <c r="G256" s="158">
        <f t="shared" si="90"/>
        <v>0</v>
      </c>
      <c r="H256" s="158"/>
      <c r="I256" s="158">
        <f t="shared" ref="I256" si="113">I257</f>
        <v>272300</v>
      </c>
      <c r="J256" s="158">
        <f t="shared" ref="J256" si="114">J257</f>
        <v>272300</v>
      </c>
      <c r="K256" s="159">
        <f t="shared" si="91"/>
        <v>0</v>
      </c>
      <c r="L256" s="159">
        <f t="shared" si="92"/>
        <v>100</v>
      </c>
      <c r="M256" s="159">
        <f t="shared" si="93"/>
        <v>740</v>
      </c>
      <c r="N256" s="155">
        <f t="shared" si="94"/>
        <v>100.27249963175726</v>
      </c>
    </row>
    <row r="257" spans="1:14" s="42" customFormat="1" ht="33.75" x14ac:dyDescent="0.2">
      <c r="A257" s="39" t="s">
        <v>1077</v>
      </c>
      <c r="B257" s="40" t="s">
        <v>245</v>
      </c>
      <c r="C257" s="41" t="s">
        <v>5</v>
      </c>
      <c r="D257" s="163">
        <f>D258+D264</f>
        <v>271560</v>
      </c>
      <c r="E257" s="163">
        <v>272300</v>
      </c>
      <c r="F257" s="163">
        <f>F258+F264</f>
        <v>272300</v>
      </c>
      <c r="G257" s="163">
        <f t="shared" si="90"/>
        <v>0</v>
      </c>
      <c r="H257" s="163">
        <f t="shared" si="97"/>
        <v>100</v>
      </c>
      <c r="I257" s="163">
        <f t="shared" ref="I257:J257" si="115">I258+I264</f>
        <v>272300</v>
      </c>
      <c r="J257" s="163">
        <f t="shared" si="115"/>
        <v>272300</v>
      </c>
      <c r="K257" s="164">
        <f t="shared" si="91"/>
        <v>0</v>
      </c>
      <c r="L257" s="164">
        <f t="shared" si="92"/>
        <v>100</v>
      </c>
      <c r="M257" s="164">
        <f t="shared" si="93"/>
        <v>740</v>
      </c>
      <c r="N257" s="154">
        <f t="shared" si="94"/>
        <v>100.27249963175726</v>
      </c>
    </row>
    <row r="258" spans="1:14" s="42" customFormat="1" x14ac:dyDescent="0.2">
      <c r="A258" s="39" t="s">
        <v>13</v>
      </c>
      <c r="B258" s="40" t="s">
        <v>246</v>
      </c>
      <c r="C258" s="41" t="s">
        <v>5</v>
      </c>
      <c r="D258" s="163">
        <f>D259+D262</f>
        <v>263600</v>
      </c>
      <c r="E258" s="163">
        <f>E259+E262</f>
        <v>0</v>
      </c>
      <c r="F258" s="163">
        <f>F259+F262</f>
        <v>262546</v>
      </c>
      <c r="G258" s="163">
        <f t="shared" si="90"/>
        <v>262546</v>
      </c>
      <c r="H258" s="163"/>
      <c r="I258" s="163">
        <f t="shared" ref="I258:J258" si="116">I259+I262</f>
        <v>262546</v>
      </c>
      <c r="J258" s="163">
        <f t="shared" si="116"/>
        <v>262546</v>
      </c>
      <c r="K258" s="164">
        <f t="shared" si="91"/>
        <v>0</v>
      </c>
      <c r="L258" s="164">
        <f t="shared" si="92"/>
        <v>100</v>
      </c>
      <c r="M258" s="164">
        <f t="shared" si="93"/>
        <v>-1054</v>
      </c>
      <c r="N258" s="154">
        <f t="shared" si="94"/>
        <v>99.600151745068288</v>
      </c>
    </row>
    <row r="259" spans="1:14" s="42" customFormat="1" ht="33.75" x14ac:dyDescent="0.2">
      <c r="A259" s="39" t="s">
        <v>15</v>
      </c>
      <c r="B259" s="40" t="s">
        <v>247</v>
      </c>
      <c r="C259" s="41" t="s">
        <v>5</v>
      </c>
      <c r="D259" s="163">
        <f>SUM(D260:D261)</f>
        <v>249600</v>
      </c>
      <c r="E259" s="163">
        <f>SUM(E260:E261)</f>
        <v>0</v>
      </c>
      <c r="F259" s="163">
        <f>SUM(F260:F261)</f>
        <v>252546</v>
      </c>
      <c r="G259" s="163">
        <f t="shared" si="90"/>
        <v>252546</v>
      </c>
      <c r="H259" s="163"/>
      <c r="I259" s="163">
        <f t="shared" ref="I259:J259" si="117">SUM(I260:I261)</f>
        <v>252546</v>
      </c>
      <c r="J259" s="163">
        <f t="shared" si="117"/>
        <v>252546</v>
      </c>
      <c r="K259" s="164">
        <f t="shared" si="91"/>
        <v>0</v>
      </c>
      <c r="L259" s="164">
        <f t="shared" si="92"/>
        <v>100</v>
      </c>
      <c r="M259" s="164">
        <f t="shared" si="93"/>
        <v>2946</v>
      </c>
      <c r="N259" s="154">
        <f t="shared" si="94"/>
        <v>101.18028846153845</v>
      </c>
    </row>
    <row r="260" spans="1:14" s="46" customFormat="1" x14ac:dyDescent="0.2">
      <c r="A260" s="43" t="s">
        <v>17</v>
      </c>
      <c r="B260" s="44" t="s">
        <v>248</v>
      </c>
      <c r="C260" s="45" t="s">
        <v>5</v>
      </c>
      <c r="D260" s="71">
        <v>190901.3</v>
      </c>
      <c r="E260" s="62"/>
      <c r="F260" s="62">
        <v>196001</v>
      </c>
      <c r="G260" s="62">
        <f t="shared" si="90"/>
        <v>196001</v>
      </c>
      <c r="H260" s="62"/>
      <c r="I260" s="69">
        <v>196001</v>
      </c>
      <c r="J260" s="69">
        <v>196001</v>
      </c>
      <c r="K260" s="69">
        <f t="shared" si="91"/>
        <v>0</v>
      </c>
      <c r="L260" s="69">
        <f t="shared" si="92"/>
        <v>100</v>
      </c>
      <c r="M260" s="69">
        <f t="shared" si="93"/>
        <v>5099.7000000000116</v>
      </c>
      <c r="N260" s="190">
        <f t="shared" si="94"/>
        <v>102.67138044633538</v>
      </c>
    </row>
    <row r="261" spans="1:14" s="46" customFormat="1" ht="33.75" x14ac:dyDescent="0.2">
      <c r="A261" s="43" t="s">
        <v>19</v>
      </c>
      <c r="B261" s="44" t="s">
        <v>249</v>
      </c>
      <c r="C261" s="45" t="s">
        <v>5</v>
      </c>
      <c r="D261" s="71">
        <v>58698.7</v>
      </c>
      <c r="E261" s="62"/>
      <c r="F261" s="62">
        <v>56545</v>
      </c>
      <c r="G261" s="62">
        <f t="shared" si="90"/>
        <v>56545</v>
      </c>
      <c r="H261" s="62"/>
      <c r="I261" s="69">
        <v>56545</v>
      </c>
      <c r="J261" s="69">
        <v>56545</v>
      </c>
      <c r="K261" s="69">
        <f t="shared" si="91"/>
        <v>0</v>
      </c>
      <c r="L261" s="69">
        <f t="shared" si="92"/>
        <v>100</v>
      </c>
      <c r="M261" s="69">
        <f t="shared" si="93"/>
        <v>-2153.6999999999971</v>
      </c>
      <c r="N261" s="190">
        <f t="shared" si="94"/>
        <v>96.330923853509546</v>
      </c>
    </row>
    <row r="262" spans="1:14" s="46" customFormat="1" x14ac:dyDescent="0.2">
      <c r="A262" s="124" t="s">
        <v>32</v>
      </c>
      <c r="B262" s="44" t="s">
        <v>250</v>
      </c>
      <c r="C262" s="45" t="s">
        <v>5</v>
      </c>
      <c r="D262" s="62">
        <f>D263</f>
        <v>14000</v>
      </c>
      <c r="E262" s="62">
        <f>E263</f>
        <v>0</v>
      </c>
      <c r="F262" s="62">
        <f>F263</f>
        <v>10000</v>
      </c>
      <c r="G262" s="62">
        <f t="shared" si="90"/>
        <v>10000</v>
      </c>
      <c r="H262" s="62"/>
      <c r="I262" s="62">
        <f t="shared" ref="I262:J262" si="118">I263</f>
        <v>10000</v>
      </c>
      <c r="J262" s="62">
        <f t="shared" si="118"/>
        <v>10000</v>
      </c>
      <c r="K262" s="69">
        <f t="shared" si="91"/>
        <v>0</v>
      </c>
      <c r="L262" s="69">
        <f t="shared" si="92"/>
        <v>100</v>
      </c>
      <c r="M262" s="69">
        <f t="shared" si="93"/>
        <v>-4000</v>
      </c>
      <c r="N262" s="190">
        <f t="shared" si="94"/>
        <v>71.428571428571431</v>
      </c>
    </row>
    <row r="263" spans="1:14" s="46" customFormat="1" x14ac:dyDescent="0.2">
      <c r="A263" s="43" t="s">
        <v>34</v>
      </c>
      <c r="B263" s="44" t="s">
        <v>251</v>
      </c>
      <c r="C263" s="45" t="s">
        <v>5</v>
      </c>
      <c r="D263" s="71">
        <v>14000</v>
      </c>
      <c r="E263" s="62"/>
      <c r="F263" s="62">
        <v>10000</v>
      </c>
      <c r="G263" s="62">
        <f t="shared" si="90"/>
        <v>10000</v>
      </c>
      <c r="H263" s="62"/>
      <c r="I263" s="69">
        <v>10000</v>
      </c>
      <c r="J263" s="69">
        <v>10000</v>
      </c>
      <c r="K263" s="69">
        <f t="shared" si="91"/>
        <v>0</v>
      </c>
      <c r="L263" s="69">
        <f t="shared" si="92"/>
        <v>100</v>
      </c>
      <c r="M263" s="69">
        <f t="shared" si="93"/>
        <v>-4000</v>
      </c>
      <c r="N263" s="190">
        <f t="shared" si="94"/>
        <v>71.428571428571431</v>
      </c>
    </row>
    <row r="264" spans="1:14" s="42" customFormat="1" ht="22.5" x14ac:dyDescent="0.2">
      <c r="A264" s="39" t="s">
        <v>44</v>
      </c>
      <c r="B264" s="40" t="s">
        <v>252</v>
      </c>
      <c r="C264" s="41" t="s">
        <v>5</v>
      </c>
      <c r="D264" s="162">
        <f>D265</f>
        <v>7960</v>
      </c>
      <c r="E264" s="163">
        <f>E265</f>
        <v>0</v>
      </c>
      <c r="F264" s="163">
        <v>9754</v>
      </c>
      <c r="G264" s="163">
        <f t="shared" si="90"/>
        <v>9754</v>
      </c>
      <c r="H264" s="163"/>
      <c r="I264" s="163">
        <v>9754</v>
      </c>
      <c r="J264" s="163">
        <v>9754</v>
      </c>
      <c r="K264" s="164">
        <f t="shared" si="91"/>
        <v>0</v>
      </c>
      <c r="L264" s="164">
        <f t="shared" si="92"/>
        <v>100</v>
      </c>
      <c r="M264" s="164">
        <f t="shared" si="93"/>
        <v>1794</v>
      </c>
      <c r="N264" s="154">
        <f t="shared" si="94"/>
        <v>122.53768844221105</v>
      </c>
    </row>
    <row r="265" spans="1:14" s="46" customFormat="1" ht="45" x14ac:dyDescent="0.2">
      <c r="A265" s="43" t="s">
        <v>46</v>
      </c>
      <c r="B265" s="44" t="s">
        <v>253</v>
      </c>
      <c r="C265" s="45" t="s">
        <v>5</v>
      </c>
      <c r="D265" s="71">
        <v>7960</v>
      </c>
      <c r="E265" s="62"/>
      <c r="F265" s="62">
        <v>97540</v>
      </c>
      <c r="G265" s="62">
        <f t="shared" si="90"/>
        <v>97540</v>
      </c>
      <c r="H265" s="62"/>
      <c r="I265" s="69">
        <v>9754</v>
      </c>
      <c r="J265" s="69">
        <v>9754</v>
      </c>
      <c r="K265" s="69">
        <f t="shared" si="91"/>
        <v>0</v>
      </c>
      <c r="L265" s="69">
        <f t="shared" si="92"/>
        <v>100</v>
      </c>
      <c r="M265" s="69">
        <f t="shared" si="93"/>
        <v>1794</v>
      </c>
      <c r="N265" s="190">
        <f t="shared" si="94"/>
        <v>122.53768844221105</v>
      </c>
    </row>
    <row r="266" spans="1:14" s="48" customFormat="1" ht="158.25" x14ac:dyDescent="0.2">
      <c r="A266" s="47" t="s">
        <v>254</v>
      </c>
      <c r="B266" s="37" t="s">
        <v>255</v>
      </c>
      <c r="C266" s="35" t="s">
        <v>5</v>
      </c>
      <c r="D266" s="158">
        <f>D267</f>
        <v>541960</v>
      </c>
      <c r="E266" s="158">
        <f>E267</f>
        <v>543440</v>
      </c>
      <c r="F266" s="158">
        <f>F267</f>
        <v>543440</v>
      </c>
      <c r="G266" s="158">
        <f t="shared" si="90"/>
        <v>0</v>
      </c>
      <c r="H266" s="158">
        <f t="shared" si="97"/>
        <v>100</v>
      </c>
      <c r="I266" s="158">
        <f t="shared" ref="I266:J266" si="119">I267</f>
        <v>543440</v>
      </c>
      <c r="J266" s="158">
        <f t="shared" si="119"/>
        <v>543440</v>
      </c>
      <c r="K266" s="159">
        <f t="shared" si="91"/>
        <v>0</v>
      </c>
      <c r="L266" s="159">
        <f t="shared" si="92"/>
        <v>100</v>
      </c>
      <c r="M266" s="159">
        <f t="shared" si="93"/>
        <v>1480</v>
      </c>
      <c r="N266" s="155">
        <f t="shared" si="94"/>
        <v>100.27308288434571</v>
      </c>
    </row>
    <row r="267" spans="1:14" s="42" customFormat="1" ht="33.75" x14ac:dyDescent="0.2">
      <c r="A267" s="39" t="s">
        <v>1077</v>
      </c>
      <c r="B267" s="40" t="s">
        <v>256</v>
      </c>
      <c r="C267" s="41" t="s">
        <v>5</v>
      </c>
      <c r="D267" s="163">
        <f>D268+D274</f>
        <v>541960</v>
      </c>
      <c r="E267" s="163">
        <v>543440</v>
      </c>
      <c r="F267" s="163">
        <f>F268+F274</f>
        <v>543440</v>
      </c>
      <c r="G267" s="163">
        <f t="shared" si="90"/>
        <v>0</v>
      </c>
      <c r="H267" s="163">
        <f t="shared" si="97"/>
        <v>100</v>
      </c>
      <c r="I267" s="163">
        <f t="shared" ref="I267:J267" si="120">I268+I274</f>
        <v>543440</v>
      </c>
      <c r="J267" s="163">
        <f t="shared" si="120"/>
        <v>543440</v>
      </c>
      <c r="K267" s="164">
        <f t="shared" si="91"/>
        <v>0</v>
      </c>
      <c r="L267" s="164">
        <f t="shared" si="92"/>
        <v>100</v>
      </c>
      <c r="M267" s="164">
        <f t="shared" si="93"/>
        <v>1480</v>
      </c>
      <c r="N267" s="154">
        <f t="shared" si="94"/>
        <v>100.27308288434571</v>
      </c>
    </row>
    <row r="268" spans="1:14" s="42" customFormat="1" x14ac:dyDescent="0.2">
      <c r="A268" s="39" t="s">
        <v>13</v>
      </c>
      <c r="B268" s="40" t="s">
        <v>257</v>
      </c>
      <c r="C268" s="41" t="s">
        <v>5</v>
      </c>
      <c r="D268" s="163">
        <f>D269+D272</f>
        <v>534240</v>
      </c>
      <c r="E268" s="163">
        <f>E269+E272</f>
        <v>0</v>
      </c>
      <c r="F268" s="163">
        <f>F269+F272</f>
        <v>532940</v>
      </c>
      <c r="G268" s="163">
        <f t="shared" si="90"/>
        <v>532940</v>
      </c>
      <c r="H268" s="163"/>
      <c r="I268" s="163">
        <f t="shared" ref="I268:J268" si="121">I269+I272</f>
        <v>532940</v>
      </c>
      <c r="J268" s="163">
        <f t="shared" si="121"/>
        <v>532940</v>
      </c>
      <c r="K268" s="164">
        <f t="shared" si="91"/>
        <v>0</v>
      </c>
      <c r="L268" s="164">
        <f t="shared" si="92"/>
        <v>100</v>
      </c>
      <c r="M268" s="164">
        <f t="shared" si="93"/>
        <v>-1300</v>
      </c>
      <c r="N268" s="154">
        <f t="shared" si="94"/>
        <v>99.75666367175802</v>
      </c>
    </row>
    <row r="269" spans="1:14" s="42" customFormat="1" ht="33.75" x14ac:dyDescent="0.2">
      <c r="A269" s="39" t="s">
        <v>15</v>
      </c>
      <c r="B269" s="40" t="s">
        <v>258</v>
      </c>
      <c r="C269" s="41" t="s">
        <v>5</v>
      </c>
      <c r="D269" s="163">
        <f>SUM(D270:D271)</f>
        <v>524524.35</v>
      </c>
      <c r="E269" s="163">
        <f>SUM(E270:E271)</f>
        <v>0</v>
      </c>
      <c r="F269" s="163">
        <f>SUM(F270:F271)</f>
        <v>532940</v>
      </c>
      <c r="G269" s="163">
        <f t="shared" ref="G269:G332" si="122">F269-E269</f>
        <v>532940</v>
      </c>
      <c r="H269" s="163"/>
      <c r="I269" s="163">
        <f t="shared" ref="I269:J269" si="123">SUM(I270:I271)</f>
        <v>532940</v>
      </c>
      <c r="J269" s="163">
        <f t="shared" si="123"/>
        <v>532940</v>
      </c>
      <c r="K269" s="164">
        <f t="shared" ref="K269:K332" si="124">J269-I269</f>
        <v>0</v>
      </c>
      <c r="L269" s="164">
        <f t="shared" ref="L269:L329" si="125">J269/I269*100</f>
        <v>100</v>
      </c>
      <c r="M269" s="164">
        <f t="shared" ref="M269:M332" si="126">J269-D269</f>
        <v>8415.6500000000233</v>
      </c>
      <c r="N269" s="154">
        <f t="shared" ref="N269:N332" si="127">J269/D269*100</f>
        <v>101.60443457010146</v>
      </c>
    </row>
    <row r="270" spans="1:14" s="46" customFormat="1" x14ac:dyDescent="0.2">
      <c r="A270" s="43" t="s">
        <v>17</v>
      </c>
      <c r="B270" s="44" t="s">
        <v>259</v>
      </c>
      <c r="C270" s="45" t="s">
        <v>5</v>
      </c>
      <c r="D270" s="71">
        <v>420869.35</v>
      </c>
      <c r="E270" s="62"/>
      <c r="F270" s="62">
        <v>441207</v>
      </c>
      <c r="G270" s="62">
        <f t="shared" si="122"/>
        <v>441207</v>
      </c>
      <c r="H270" s="62"/>
      <c r="I270" s="69">
        <v>441207</v>
      </c>
      <c r="J270" s="69">
        <v>441207</v>
      </c>
      <c r="K270" s="69">
        <f t="shared" si="124"/>
        <v>0</v>
      </c>
      <c r="L270" s="69">
        <f t="shared" si="125"/>
        <v>100</v>
      </c>
      <c r="M270" s="69">
        <f t="shared" si="126"/>
        <v>20337.650000000023</v>
      </c>
      <c r="N270" s="190">
        <f t="shared" si="127"/>
        <v>104.83229534296095</v>
      </c>
    </row>
    <row r="271" spans="1:14" s="46" customFormat="1" ht="33.75" x14ac:dyDescent="0.2">
      <c r="A271" s="43" t="s">
        <v>19</v>
      </c>
      <c r="B271" s="44" t="s">
        <v>260</v>
      </c>
      <c r="C271" s="45" t="s">
        <v>5</v>
      </c>
      <c r="D271" s="71">
        <v>103655</v>
      </c>
      <c r="E271" s="62"/>
      <c r="F271" s="62">
        <v>91733</v>
      </c>
      <c r="G271" s="62">
        <f t="shared" si="122"/>
        <v>91733</v>
      </c>
      <c r="H271" s="62"/>
      <c r="I271" s="69">
        <v>91733</v>
      </c>
      <c r="J271" s="69">
        <v>91733</v>
      </c>
      <c r="K271" s="69">
        <f t="shared" si="124"/>
        <v>0</v>
      </c>
      <c r="L271" s="69">
        <f t="shared" si="125"/>
        <v>100</v>
      </c>
      <c r="M271" s="69">
        <f t="shared" si="126"/>
        <v>-11922</v>
      </c>
      <c r="N271" s="190">
        <f t="shared" si="127"/>
        <v>88.498384062515072</v>
      </c>
    </row>
    <row r="272" spans="1:14" s="42" customFormat="1" x14ac:dyDescent="0.2">
      <c r="A272" s="39" t="s">
        <v>32</v>
      </c>
      <c r="B272" s="40" t="s">
        <v>261</v>
      </c>
      <c r="C272" s="41" t="s">
        <v>5</v>
      </c>
      <c r="D272" s="163">
        <f>D273</f>
        <v>9715.65</v>
      </c>
      <c r="E272" s="163"/>
      <c r="F272" s="163"/>
      <c r="G272" s="158">
        <f t="shared" si="122"/>
        <v>0</v>
      </c>
      <c r="H272" s="158"/>
      <c r="I272" s="163"/>
      <c r="J272" s="164"/>
      <c r="K272" s="164">
        <f t="shared" si="124"/>
        <v>0</v>
      </c>
      <c r="L272" s="164"/>
      <c r="M272" s="164">
        <f t="shared" si="126"/>
        <v>-9715.65</v>
      </c>
      <c r="N272" s="154">
        <f t="shared" si="127"/>
        <v>0</v>
      </c>
    </row>
    <row r="273" spans="1:14" s="46" customFormat="1" x14ac:dyDescent="0.2">
      <c r="A273" s="43" t="s">
        <v>34</v>
      </c>
      <c r="B273" s="44" t="s">
        <v>262</v>
      </c>
      <c r="C273" s="45" t="s">
        <v>5</v>
      </c>
      <c r="D273" s="71">
        <v>9715.65</v>
      </c>
      <c r="E273" s="62"/>
      <c r="F273" s="62"/>
      <c r="G273" s="165">
        <f t="shared" si="122"/>
        <v>0</v>
      </c>
      <c r="H273" s="165"/>
      <c r="I273" s="69"/>
      <c r="J273" s="69"/>
      <c r="K273" s="69">
        <f t="shared" si="124"/>
        <v>0</v>
      </c>
      <c r="L273" s="69"/>
      <c r="M273" s="69">
        <f t="shared" si="126"/>
        <v>-9715.65</v>
      </c>
      <c r="N273" s="190">
        <f t="shared" si="127"/>
        <v>0</v>
      </c>
    </row>
    <row r="274" spans="1:14" s="42" customFormat="1" ht="22.5" x14ac:dyDescent="0.2">
      <c r="A274" s="39" t="s">
        <v>44</v>
      </c>
      <c r="B274" s="40" t="s">
        <v>263</v>
      </c>
      <c r="C274" s="41" t="s">
        <v>5</v>
      </c>
      <c r="D274" s="163">
        <f>D275</f>
        <v>7720</v>
      </c>
      <c r="E274" s="163">
        <f>E275</f>
        <v>0</v>
      </c>
      <c r="F274" s="163">
        <f>F275</f>
        <v>10500</v>
      </c>
      <c r="G274" s="163">
        <f t="shared" si="122"/>
        <v>10500</v>
      </c>
      <c r="H274" s="163"/>
      <c r="I274" s="163">
        <f t="shared" ref="I274:J274" si="128">I275</f>
        <v>10500</v>
      </c>
      <c r="J274" s="163">
        <f t="shared" si="128"/>
        <v>10500</v>
      </c>
      <c r="K274" s="164">
        <f t="shared" si="124"/>
        <v>0</v>
      </c>
      <c r="L274" s="164">
        <f t="shared" si="125"/>
        <v>100</v>
      </c>
      <c r="M274" s="164">
        <f t="shared" si="126"/>
        <v>2780</v>
      </c>
      <c r="N274" s="154">
        <f t="shared" si="127"/>
        <v>136.01036269430051</v>
      </c>
    </row>
    <row r="275" spans="1:14" s="46" customFormat="1" ht="45" x14ac:dyDescent="0.2">
      <c r="A275" s="43" t="s">
        <v>46</v>
      </c>
      <c r="B275" s="44" t="s">
        <v>264</v>
      </c>
      <c r="C275" s="45" t="s">
        <v>5</v>
      </c>
      <c r="D275" s="71">
        <v>7720</v>
      </c>
      <c r="E275" s="62"/>
      <c r="F275" s="62">
        <v>10500</v>
      </c>
      <c r="G275" s="62">
        <f t="shared" si="122"/>
        <v>10500</v>
      </c>
      <c r="H275" s="62"/>
      <c r="I275" s="69">
        <v>10500</v>
      </c>
      <c r="J275" s="69">
        <v>10500</v>
      </c>
      <c r="K275" s="69">
        <f t="shared" si="124"/>
        <v>0</v>
      </c>
      <c r="L275" s="69">
        <f t="shared" si="125"/>
        <v>100</v>
      </c>
      <c r="M275" s="69">
        <f t="shared" si="126"/>
        <v>2780</v>
      </c>
      <c r="N275" s="190">
        <f t="shared" si="127"/>
        <v>136.01036269430051</v>
      </c>
    </row>
    <row r="276" spans="1:14" s="48" customFormat="1" ht="158.25" x14ac:dyDescent="0.2">
      <c r="A276" s="47" t="s">
        <v>1079</v>
      </c>
      <c r="B276" s="37" t="s">
        <v>265</v>
      </c>
      <c r="C276" s="35">
        <v>13880</v>
      </c>
      <c r="D276" s="158">
        <f>D277</f>
        <v>135880</v>
      </c>
      <c r="E276" s="158">
        <f>E277</f>
        <v>136250</v>
      </c>
      <c r="F276" s="158">
        <f>F277</f>
        <v>136250</v>
      </c>
      <c r="G276" s="158">
        <f t="shared" si="122"/>
        <v>0</v>
      </c>
      <c r="H276" s="158">
        <f t="shared" ref="H276:H329" si="129">F276/E276*100</f>
        <v>100</v>
      </c>
      <c r="I276" s="158">
        <f t="shared" ref="I276:J276" si="130">I277</f>
        <v>136250</v>
      </c>
      <c r="J276" s="158">
        <f t="shared" si="130"/>
        <v>136250</v>
      </c>
      <c r="K276" s="159">
        <f t="shared" si="124"/>
        <v>0</v>
      </c>
      <c r="L276" s="159">
        <f t="shared" si="125"/>
        <v>100</v>
      </c>
      <c r="M276" s="159">
        <f t="shared" si="126"/>
        <v>370</v>
      </c>
      <c r="N276" s="155">
        <f t="shared" si="127"/>
        <v>100.2722990874301</v>
      </c>
    </row>
    <row r="277" spans="1:14" s="42" customFormat="1" ht="33.75" x14ac:dyDescent="0.2">
      <c r="A277" s="39" t="s">
        <v>1077</v>
      </c>
      <c r="B277" s="40" t="s">
        <v>266</v>
      </c>
      <c r="C277" s="41" t="s">
        <v>5</v>
      </c>
      <c r="D277" s="163">
        <f>D278+D284</f>
        <v>135880</v>
      </c>
      <c r="E277" s="163">
        <v>136250</v>
      </c>
      <c r="F277" s="163">
        <f>F278+F284</f>
        <v>136250</v>
      </c>
      <c r="G277" s="163">
        <f t="shared" si="122"/>
        <v>0</v>
      </c>
      <c r="H277" s="163">
        <f t="shared" si="129"/>
        <v>100</v>
      </c>
      <c r="I277" s="163">
        <f t="shared" ref="I277:J277" si="131">I278+I284</f>
        <v>136250</v>
      </c>
      <c r="J277" s="163">
        <f t="shared" si="131"/>
        <v>136250</v>
      </c>
      <c r="K277" s="164">
        <f t="shared" si="124"/>
        <v>0</v>
      </c>
      <c r="L277" s="164">
        <f t="shared" si="125"/>
        <v>100</v>
      </c>
      <c r="M277" s="164">
        <f t="shared" si="126"/>
        <v>370</v>
      </c>
      <c r="N277" s="154">
        <f t="shared" si="127"/>
        <v>100.2722990874301</v>
      </c>
    </row>
    <row r="278" spans="1:14" s="42" customFormat="1" x14ac:dyDescent="0.2">
      <c r="A278" s="39" t="s">
        <v>13</v>
      </c>
      <c r="B278" s="40" t="s">
        <v>267</v>
      </c>
      <c r="C278" s="41" t="s">
        <v>5</v>
      </c>
      <c r="D278" s="163">
        <f>D279+D282</f>
        <v>127880</v>
      </c>
      <c r="E278" s="163">
        <f>E279+E282</f>
        <v>0</v>
      </c>
      <c r="F278" s="163">
        <f>F279+F282</f>
        <v>126250</v>
      </c>
      <c r="G278" s="163">
        <f t="shared" si="122"/>
        <v>126250</v>
      </c>
      <c r="H278" s="163"/>
      <c r="I278" s="163">
        <f t="shared" ref="I278:J278" si="132">I279+I282</f>
        <v>126250</v>
      </c>
      <c r="J278" s="163">
        <f t="shared" si="132"/>
        <v>126250</v>
      </c>
      <c r="K278" s="164">
        <f t="shared" si="124"/>
        <v>0</v>
      </c>
      <c r="L278" s="164">
        <f t="shared" si="125"/>
        <v>100</v>
      </c>
      <c r="M278" s="164">
        <f t="shared" si="126"/>
        <v>-1630</v>
      </c>
      <c r="N278" s="154">
        <f t="shared" si="127"/>
        <v>98.725367532061298</v>
      </c>
    </row>
    <row r="279" spans="1:14" s="42" customFormat="1" ht="33.75" x14ac:dyDescent="0.2">
      <c r="A279" s="39" t="s">
        <v>15</v>
      </c>
      <c r="B279" s="40" t="s">
        <v>268</v>
      </c>
      <c r="C279" s="41" t="s">
        <v>5</v>
      </c>
      <c r="D279" s="163">
        <f>SUM(D280:D281)</f>
        <v>124900</v>
      </c>
      <c r="E279" s="163">
        <f>SUM(E280:E281)</f>
        <v>0</v>
      </c>
      <c r="F279" s="163">
        <f>SUM(F280:F281)</f>
        <v>126250</v>
      </c>
      <c r="G279" s="163">
        <f t="shared" si="122"/>
        <v>126250</v>
      </c>
      <c r="H279" s="163"/>
      <c r="I279" s="163">
        <f t="shared" ref="I279:J279" si="133">SUM(I280:I281)</f>
        <v>126250</v>
      </c>
      <c r="J279" s="163">
        <f t="shared" si="133"/>
        <v>126250</v>
      </c>
      <c r="K279" s="164">
        <f t="shared" si="124"/>
        <v>0</v>
      </c>
      <c r="L279" s="164">
        <f t="shared" si="125"/>
        <v>100</v>
      </c>
      <c r="M279" s="164">
        <f t="shared" si="126"/>
        <v>1350</v>
      </c>
      <c r="N279" s="154">
        <f t="shared" si="127"/>
        <v>101.08086469175342</v>
      </c>
    </row>
    <row r="280" spans="1:14" s="46" customFormat="1" x14ac:dyDescent="0.2">
      <c r="A280" s="43" t="s">
        <v>17</v>
      </c>
      <c r="B280" s="44" t="s">
        <v>269</v>
      </c>
      <c r="C280" s="45" t="s">
        <v>5</v>
      </c>
      <c r="D280" s="71">
        <v>95142.22</v>
      </c>
      <c r="E280" s="62"/>
      <c r="F280" s="62">
        <v>97960</v>
      </c>
      <c r="G280" s="62">
        <f t="shared" si="122"/>
        <v>97960</v>
      </c>
      <c r="H280" s="62"/>
      <c r="I280" s="69">
        <v>97960</v>
      </c>
      <c r="J280" s="69">
        <v>97960</v>
      </c>
      <c r="K280" s="69">
        <f t="shared" si="124"/>
        <v>0</v>
      </c>
      <c r="L280" s="69">
        <f t="shared" si="125"/>
        <v>100</v>
      </c>
      <c r="M280" s="69">
        <f t="shared" si="126"/>
        <v>2817.7799999999988</v>
      </c>
      <c r="N280" s="190">
        <f t="shared" si="127"/>
        <v>102.96165046390551</v>
      </c>
    </row>
    <row r="281" spans="1:14" s="46" customFormat="1" ht="33.75" x14ac:dyDescent="0.2">
      <c r="A281" s="43" t="s">
        <v>19</v>
      </c>
      <c r="B281" s="44" t="s">
        <v>270</v>
      </c>
      <c r="C281" s="45" t="s">
        <v>5</v>
      </c>
      <c r="D281" s="71">
        <v>29757.78</v>
      </c>
      <c r="E281" s="62"/>
      <c r="F281" s="62">
        <v>28290</v>
      </c>
      <c r="G281" s="62">
        <f t="shared" si="122"/>
        <v>28290</v>
      </c>
      <c r="H281" s="62"/>
      <c r="I281" s="69">
        <v>28290</v>
      </c>
      <c r="J281" s="69">
        <v>28290</v>
      </c>
      <c r="K281" s="69">
        <f t="shared" si="124"/>
        <v>0</v>
      </c>
      <c r="L281" s="69">
        <f t="shared" si="125"/>
        <v>100</v>
      </c>
      <c r="M281" s="69">
        <f t="shared" si="126"/>
        <v>-1467.7799999999988</v>
      </c>
      <c r="N281" s="190">
        <f t="shared" si="127"/>
        <v>95.067575605438321</v>
      </c>
    </row>
    <row r="282" spans="1:14" s="42" customFormat="1" x14ac:dyDescent="0.2">
      <c r="A282" s="39" t="s">
        <v>32</v>
      </c>
      <c r="B282" s="40" t="s">
        <v>271</v>
      </c>
      <c r="C282" s="41" t="s">
        <v>5</v>
      </c>
      <c r="D282" s="163">
        <f>D283</f>
        <v>2980</v>
      </c>
      <c r="E282" s="163">
        <f>E283</f>
        <v>0</v>
      </c>
      <c r="F282" s="163">
        <f>F283</f>
        <v>0</v>
      </c>
      <c r="G282" s="163">
        <f t="shared" si="122"/>
        <v>0</v>
      </c>
      <c r="H282" s="163"/>
      <c r="I282" s="163"/>
      <c r="J282" s="164"/>
      <c r="K282" s="164">
        <f t="shared" si="124"/>
        <v>0</v>
      </c>
      <c r="L282" s="164"/>
      <c r="M282" s="164">
        <f t="shared" si="126"/>
        <v>-2980</v>
      </c>
      <c r="N282" s="154">
        <f t="shared" si="127"/>
        <v>0</v>
      </c>
    </row>
    <row r="283" spans="1:14" s="46" customFormat="1" x14ac:dyDescent="0.2">
      <c r="A283" s="43" t="s">
        <v>34</v>
      </c>
      <c r="B283" s="44" t="s">
        <v>272</v>
      </c>
      <c r="C283" s="45" t="s">
        <v>5</v>
      </c>
      <c r="D283" s="71">
        <v>2980</v>
      </c>
      <c r="E283" s="62"/>
      <c r="F283" s="62"/>
      <c r="G283" s="165">
        <f t="shared" si="122"/>
        <v>0</v>
      </c>
      <c r="H283" s="165"/>
      <c r="I283" s="69"/>
      <c r="J283" s="69"/>
      <c r="K283" s="69">
        <f t="shared" si="124"/>
        <v>0</v>
      </c>
      <c r="L283" s="69"/>
      <c r="M283" s="69">
        <f t="shared" si="126"/>
        <v>-2980</v>
      </c>
      <c r="N283" s="190">
        <f t="shared" si="127"/>
        <v>0</v>
      </c>
    </row>
    <row r="284" spans="1:14" s="42" customFormat="1" ht="22.5" x14ac:dyDescent="0.2">
      <c r="A284" s="39" t="s">
        <v>44</v>
      </c>
      <c r="B284" s="40" t="s">
        <v>273</v>
      </c>
      <c r="C284" s="41" t="s">
        <v>5</v>
      </c>
      <c r="D284" s="163">
        <f>D285</f>
        <v>8000</v>
      </c>
      <c r="E284" s="163">
        <f>E285</f>
        <v>0</v>
      </c>
      <c r="F284" s="163">
        <f>F285</f>
        <v>10000</v>
      </c>
      <c r="G284" s="163">
        <f t="shared" si="122"/>
        <v>10000</v>
      </c>
      <c r="H284" s="163"/>
      <c r="I284" s="163">
        <f t="shared" ref="I284:J284" si="134">I285</f>
        <v>10000</v>
      </c>
      <c r="J284" s="163">
        <f t="shared" si="134"/>
        <v>10000</v>
      </c>
      <c r="K284" s="164">
        <f t="shared" si="124"/>
        <v>0</v>
      </c>
      <c r="L284" s="164">
        <f t="shared" si="125"/>
        <v>100</v>
      </c>
      <c r="M284" s="164">
        <f t="shared" si="126"/>
        <v>2000</v>
      </c>
      <c r="N284" s="154">
        <f t="shared" si="127"/>
        <v>125</v>
      </c>
    </row>
    <row r="285" spans="1:14" s="46" customFormat="1" ht="45" x14ac:dyDescent="0.2">
      <c r="A285" s="43" t="s">
        <v>46</v>
      </c>
      <c r="B285" s="44" t="s">
        <v>274</v>
      </c>
      <c r="C285" s="45" t="s">
        <v>5</v>
      </c>
      <c r="D285" s="71">
        <v>8000</v>
      </c>
      <c r="E285" s="62"/>
      <c r="F285" s="62">
        <v>10000</v>
      </c>
      <c r="G285" s="62">
        <f t="shared" si="122"/>
        <v>10000</v>
      </c>
      <c r="H285" s="62"/>
      <c r="I285" s="69">
        <v>10000</v>
      </c>
      <c r="J285" s="69">
        <v>10000</v>
      </c>
      <c r="K285" s="69">
        <f t="shared" si="124"/>
        <v>0</v>
      </c>
      <c r="L285" s="69">
        <f t="shared" si="125"/>
        <v>100</v>
      </c>
      <c r="M285" s="69">
        <f t="shared" si="126"/>
        <v>2000</v>
      </c>
      <c r="N285" s="190">
        <f t="shared" si="127"/>
        <v>125</v>
      </c>
    </row>
    <row r="286" spans="1:14" s="48" customFormat="1" ht="51" x14ac:dyDescent="0.2">
      <c r="A286" s="76" t="s">
        <v>275</v>
      </c>
      <c r="B286" s="74" t="s">
        <v>276</v>
      </c>
      <c r="C286" s="75" t="s">
        <v>5</v>
      </c>
      <c r="D286" s="158">
        <f t="shared" ref="D286" si="135">D287+D293</f>
        <v>2043610.17</v>
      </c>
      <c r="E286" s="158">
        <f>E287+E293+E321</f>
        <v>2686900</v>
      </c>
      <c r="F286" s="158">
        <f>F287+F293+F321</f>
        <v>2686900</v>
      </c>
      <c r="G286" s="158">
        <f t="shared" si="122"/>
        <v>0</v>
      </c>
      <c r="H286" s="158">
        <f t="shared" si="129"/>
        <v>100</v>
      </c>
      <c r="I286" s="158">
        <f t="shared" ref="I286:J286" si="136">I287+I293+I321</f>
        <v>2686900</v>
      </c>
      <c r="J286" s="158">
        <f t="shared" si="136"/>
        <v>2287357.25</v>
      </c>
      <c r="K286" s="159">
        <f t="shared" si="124"/>
        <v>-399542.75</v>
      </c>
      <c r="L286" s="159">
        <f t="shared" si="125"/>
        <v>85.129973203319807</v>
      </c>
      <c r="M286" s="159">
        <f t="shared" si="126"/>
        <v>243747.08000000007</v>
      </c>
      <c r="N286" s="155">
        <f t="shared" si="127"/>
        <v>111.92727867467993</v>
      </c>
    </row>
    <row r="287" spans="1:14" s="77" customFormat="1" ht="12" x14ac:dyDescent="0.2">
      <c r="A287" s="118" t="s">
        <v>277</v>
      </c>
      <c r="B287" s="40" t="s">
        <v>278</v>
      </c>
      <c r="C287" s="41" t="s">
        <v>5</v>
      </c>
      <c r="D287" s="163">
        <f t="shared" ref="D287" si="137">D288</f>
        <v>99973.22</v>
      </c>
      <c r="E287" s="163">
        <f>E288</f>
        <v>0</v>
      </c>
      <c r="F287" s="163"/>
      <c r="G287" s="163">
        <f t="shared" si="122"/>
        <v>0</v>
      </c>
      <c r="H287" s="163"/>
      <c r="I287" s="163"/>
      <c r="J287" s="164"/>
      <c r="K287" s="164">
        <f t="shared" si="124"/>
        <v>0</v>
      </c>
      <c r="L287" s="164"/>
      <c r="M287" s="164">
        <f t="shared" si="126"/>
        <v>-99973.22</v>
      </c>
      <c r="N287" s="154">
        <f t="shared" si="127"/>
        <v>0</v>
      </c>
    </row>
    <row r="288" spans="1:14" s="42" customFormat="1" ht="22.5" x14ac:dyDescent="0.2">
      <c r="A288" s="39" t="s">
        <v>163</v>
      </c>
      <c r="B288" s="40" t="s">
        <v>279</v>
      </c>
      <c r="C288" s="41" t="s">
        <v>5</v>
      </c>
      <c r="D288" s="163">
        <f>D289</f>
        <v>99973.22</v>
      </c>
      <c r="E288" s="163">
        <f>E289</f>
        <v>0</v>
      </c>
      <c r="F288" s="163"/>
      <c r="G288" s="163">
        <f t="shared" si="122"/>
        <v>0</v>
      </c>
      <c r="H288" s="163"/>
      <c r="I288" s="163"/>
      <c r="J288" s="164"/>
      <c r="K288" s="164">
        <f t="shared" si="124"/>
        <v>0</v>
      </c>
      <c r="L288" s="164"/>
      <c r="M288" s="164">
        <f t="shared" si="126"/>
        <v>-99973.22</v>
      </c>
      <c r="N288" s="154">
        <f t="shared" si="127"/>
        <v>0</v>
      </c>
    </row>
    <row r="289" spans="1:14" s="42" customFormat="1" ht="33.75" x14ac:dyDescent="0.2">
      <c r="A289" s="39" t="s">
        <v>1077</v>
      </c>
      <c r="B289" s="40" t="s">
        <v>280</v>
      </c>
      <c r="C289" s="41" t="s">
        <v>5</v>
      </c>
      <c r="D289" s="163">
        <f>D290</f>
        <v>99973.22</v>
      </c>
      <c r="E289" s="163">
        <f>E290</f>
        <v>0</v>
      </c>
      <c r="F289" s="163"/>
      <c r="G289" s="163">
        <f t="shared" si="122"/>
        <v>0</v>
      </c>
      <c r="H289" s="163"/>
      <c r="I289" s="163"/>
      <c r="J289" s="164"/>
      <c r="K289" s="164">
        <f t="shared" si="124"/>
        <v>0</v>
      </c>
      <c r="L289" s="164"/>
      <c r="M289" s="164">
        <f t="shared" si="126"/>
        <v>-99973.22</v>
      </c>
      <c r="N289" s="154">
        <f t="shared" si="127"/>
        <v>0</v>
      </c>
    </row>
    <row r="290" spans="1:14" s="42" customFormat="1" x14ac:dyDescent="0.2">
      <c r="A290" s="39" t="s">
        <v>13</v>
      </c>
      <c r="B290" s="40" t="s">
        <v>281</v>
      </c>
      <c r="C290" s="41" t="s">
        <v>5</v>
      </c>
      <c r="D290" s="163">
        <f>D291</f>
        <v>99973.22</v>
      </c>
      <c r="E290" s="163">
        <f>E291</f>
        <v>0</v>
      </c>
      <c r="F290" s="163">
        <f t="shared" ref="F290:F291" si="138">F291</f>
        <v>0</v>
      </c>
      <c r="G290" s="163">
        <f t="shared" si="122"/>
        <v>0</v>
      </c>
      <c r="H290" s="163"/>
      <c r="I290" s="163"/>
      <c r="J290" s="164"/>
      <c r="K290" s="164">
        <f t="shared" si="124"/>
        <v>0</v>
      </c>
      <c r="L290" s="164"/>
      <c r="M290" s="164">
        <f t="shared" si="126"/>
        <v>-99973.22</v>
      </c>
      <c r="N290" s="154">
        <f t="shared" si="127"/>
        <v>0</v>
      </c>
    </row>
    <row r="291" spans="1:14" s="42" customFormat="1" x14ac:dyDescent="0.2">
      <c r="A291" s="39" t="s">
        <v>32</v>
      </c>
      <c r="B291" s="40" t="s">
        <v>282</v>
      </c>
      <c r="C291" s="41" t="s">
        <v>5</v>
      </c>
      <c r="D291" s="163">
        <f>D292</f>
        <v>99973.22</v>
      </c>
      <c r="E291" s="163">
        <f>E292</f>
        <v>0</v>
      </c>
      <c r="F291" s="163">
        <f t="shared" si="138"/>
        <v>0</v>
      </c>
      <c r="G291" s="163">
        <f t="shared" si="122"/>
        <v>0</v>
      </c>
      <c r="H291" s="163"/>
      <c r="I291" s="163"/>
      <c r="J291" s="164"/>
      <c r="K291" s="164">
        <f t="shared" si="124"/>
        <v>0</v>
      </c>
      <c r="L291" s="164"/>
      <c r="M291" s="164">
        <f t="shared" si="126"/>
        <v>-99973.22</v>
      </c>
      <c r="N291" s="154">
        <f t="shared" si="127"/>
        <v>0</v>
      </c>
    </row>
    <row r="292" spans="1:14" s="46" customFormat="1" ht="33.75" x14ac:dyDescent="0.2">
      <c r="A292" s="43" t="s">
        <v>38</v>
      </c>
      <c r="B292" s="44" t="s">
        <v>283</v>
      </c>
      <c r="C292" s="45" t="s">
        <v>5</v>
      </c>
      <c r="D292" s="71">
        <v>99973.22</v>
      </c>
      <c r="E292" s="62"/>
      <c r="F292" s="62"/>
      <c r="G292" s="165">
        <f t="shared" si="122"/>
        <v>0</v>
      </c>
      <c r="H292" s="165"/>
      <c r="I292" s="69"/>
      <c r="J292" s="69"/>
      <c r="K292" s="69">
        <f t="shared" si="124"/>
        <v>0</v>
      </c>
      <c r="L292" s="69"/>
      <c r="M292" s="69">
        <f t="shared" si="126"/>
        <v>-99973.22</v>
      </c>
      <c r="N292" s="190">
        <f t="shared" si="127"/>
        <v>0</v>
      </c>
    </row>
    <row r="293" spans="1:14" s="80" customFormat="1" ht="12" x14ac:dyDescent="0.2">
      <c r="A293" s="53" t="s">
        <v>284</v>
      </c>
      <c r="B293" s="49" t="s">
        <v>285</v>
      </c>
      <c r="C293" s="50" t="s">
        <v>5</v>
      </c>
      <c r="D293" s="157">
        <f t="shared" ref="D293" si="139">D299+D314+D294</f>
        <v>1943636.95</v>
      </c>
      <c r="E293" s="158">
        <f>E294+E299+E314</f>
        <v>2487400</v>
      </c>
      <c r="F293" s="158">
        <f>F294+F299+F314</f>
        <v>2487400</v>
      </c>
      <c r="G293" s="158">
        <f t="shared" si="122"/>
        <v>0</v>
      </c>
      <c r="H293" s="158">
        <f t="shared" si="129"/>
        <v>100</v>
      </c>
      <c r="I293" s="158">
        <f t="shared" ref="I293:J293" si="140">I294+I299+I314</f>
        <v>2487400</v>
      </c>
      <c r="J293" s="158">
        <f t="shared" si="140"/>
        <v>2089787.2500000002</v>
      </c>
      <c r="K293" s="159">
        <f t="shared" si="124"/>
        <v>-397612.74999999977</v>
      </c>
      <c r="L293" s="159">
        <f t="shared" si="125"/>
        <v>84.014925223124564</v>
      </c>
      <c r="M293" s="159">
        <f t="shared" si="126"/>
        <v>146150.30000000028</v>
      </c>
      <c r="N293" s="155">
        <f t="shared" si="127"/>
        <v>107.51942383066964</v>
      </c>
    </row>
    <row r="294" spans="1:14" s="42" customFormat="1" ht="33.75" x14ac:dyDescent="0.2">
      <c r="A294" s="39" t="s">
        <v>286</v>
      </c>
      <c r="B294" s="40" t="s">
        <v>287</v>
      </c>
      <c r="C294" s="41" t="s">
        <v>5</v>
      </c>
      <c r="D294" s="163">
        <f>D295</f>
        <v>253000</v>
      </c>
      <c r="E294" s="163">
        <f>E295</f>
        <v>538000</v>
      </c>
      <c r="F294" s="163">
        <f>F295</f>
        <v>538000</v>
      </c>
      <c r="G294" s="163">
        <f t="shared" si="122"/>
        <v>0</v>
      </c>
      <c r="H294" s="163">
        <f t="shared" si="129"/>
        <v>100</v>
      </c>
      <c r="I294" s="163">
        <f t="shared" ref="I294:J297" si="141">I295</f>
        <v>538000</v>
      </c>
      <c r="J294" s="163">
        <f t="shared" si="141"/>
        <v>538000</v>
      </c>
      <c r="K294" s="164">
        <f t="shared" si="124"/>
        <v>0</v>
      </c>
      <c r="L294" s="164">
        <f t="shared" si="125"/>
        <v>100</v>
      </c>
      <c r="M294" s="164">
        <f t="shared" si="126"/>
        <v>285000</v>
      </c>
      <c r="N294" s="154">
        <f t="shared" si="127"/>
        <v>212.64822134387353</v>
      </c>
    </row>
    <row r="295" spans="1:14" s="42" customFormat="1" x14ac:dyDescent="0.2">
      <c r="A295" s="39" t="s">
        <v>288</v>
      </c>
      <c r="B295" s="40" t="s">
        <v>289</v>
      </c>
      <c r="C295" s="41" t="s">
        <v>5</v>
      </c>
      <c r="D295" s="163">
        <f>D296</f>
        <v>253000</v>
      </c>
      <c r="E295" s="163">
        <v>538000</v>
      </c>
      <c r="F295" s="163">
        <f>F296</f>
        <v>538000</v>
      </c>
      <c r="G295" s="163">
        <f t="shared" si="122"/>
        <v>0</v>
      </c>
      <c r="H295" s="163">
        <f t="shared" si="129"/>
        <v>100</v>
      </c>
      <c r="I295" s="163">
        <f t="shared" si="141"/>
        <v>538000</v>
      </c>
      <c r="J295" s="163">
        <f t="shared" si="141"/>
        <v>538000</v>
      </c>
      <c r="K295" s="164">
        <f t="shared" si="124"/>
        <v>0</v>
      </c>
      <c r="L295" s="164">
        <f t="shared" si="125"/>
        <v>100</v>
      </c>
      <c r="M295" s="164">
        <f t="shared" si="126"/>
        <v>285000</v>
      </c>
      <c r="N295" s="154">
        <f t="shared" si="127"/>
        <v>212.64822134387353</v>
      </c>
    </row>
    <row r="296" spans="1:14" s="42" customFormat="1" x14ac:dyDescent="0.2">
      <c r="A296" s="39" t="s">
        <v>13</v>
      </c>
      <c r="B296" s="40" t="s">
        <v>290</v>
      </c>
      <c r="C296" s="41" t="s">
        <v>5</v>
      </c>
      <c r="D296" s="163">
        <f>D297</f>
        <v>253000</v>
      </c>
      <c r="E296" s="163">
        <f>E297</f>
        <v>0</v>
      </c>
      <c r="F296" s="163">
        <f t="shared" ref="F296:F297" si="142">F297</f>
        <v>538000</v>
      </c>
      <c r="G296" s="163">
        <f t="shared" si="122"/>
        <v>538000</v>
      </c>
      <c r="H296" s="163"/>
      <c r="I296" s="163">
        <f t="shared" si="141"/>
        <v>538000</v>
      </c>
      <c r="J296" s="163">
        <f t="shared" si="141"/>
        <v>538000</v>
      </c>
      <c r="K296" s="164">
        <f t="shared" si="124"/>
        <v>0</v>
      </c>
      <c r="L296" s="164">
        <f t="shared" si="125"/>
        <v>100</v>
      </c>
      <c r="M296" s="164">
        <f t="shared" si="126"/>
        <v>285000</v>
      </c>
      <c r="N296" s="154">
        <f t="shared" si="127"/>
        <v>212.64822134387353</v>
      </c>
    </row>
    <row r="297" spans="1:14" s="42" customFormat="1" ht="22.5" x14ac:dyDescent="0.2">
      <c r="A297" s="39" t="s">
        <v>143</v>
      </c>
      <c r="B297" s="40" t="s">
        <v>291</v>
      </c>
      <c r="C297" s="41" t="s">
        <v>5</v>
      </c>
      <c r="D297" s="163">
        <f>D298</f>
        <v>253000</v>
      </c>
      <c r="E297" s="163">
        <f>E298</f>
        <v>0</v>
      </c>
      <c r="F297" s="163">
        <f t="shared" si="142"/>
        <v>538000</v>
      </c>
      <c r="G297" s="163">
        <f t="shared" si="122"/>
        <v>538000</v>
      </c>
      <c r="H297" s="163"/>
      <c r="I297" s="163">
        <f t="shared" si="141"/>
        <v>538000</v>
      </c>
      <c r="J297" s="163">
        <f t="shared" si="141"/>
        <v>538000</v>
      </c>
      <c r="K297" s="164">
        <f t="shared" si="124"/>
        <v>0</v>
      </c>
      <c r="L297" s="164">
        <f t="shared" si="125"/>
        <v>100</v>
      </c>
      <c r="M297" s="164">
        <f t="shared" si="126"/>
        <v>285000</v>
      </c>
      <c r="N297" s="154">
        <f t="shared" si="127"/>
        <v>212.64822134387353</v>
      </c>
    </row>
    <row r="298" spans="1:14" s="46" customFormat="1" ht="56.25" x14ac:dyDescent="0.2">
      <c r="A298" s="43" t="s">
        <v>144</v>
      </c>
      <c r="B298" s="44" t="s">
        <v>292</v>
      </c>
      <c r="C298" s="45" t="s">
        <v>5</v>
      </c>
      <c r="D298" s="71">
        <v>253000</v>
      </c>
      <c r="E298" s="62"/>
      <c r="F298" s="62">
        <v>538000</v>
      </c>
      <c r="G298" s="62">
        <f t="shared" si="122"/>
        <v>538000</v>
      </c>
      <c r="H298" s="62"/>
      <c r="I298" s="69">
        <v>538000</v>
      </c>
      <c r="J298" s="69">
        <v>538000</v>
      </c>
      <c r="K298" s="69">
        <f t="shared" si="124"/>
        <v>0</v>
      </c>
      <c r="L298" s="69">
        <f t="shared" si="125"/>
        <v>100</v>
      </c>
      <c r="M298" s="69">
        <f t="shared" si="126"/>
        <v>285000</v>
      </c>
      <c r="N298" s="190">
        <f t="shared" si="127"/>
        <v>212.64822134387353</v>
      </c>
    </row>
    <row r="299" spans="1:14" s="48" customFormat="1" ht="32.25" x14ac:dyDescent="0.2">
      <c r="A299" s="47" t="s">
        <v>1077</v>
      </c>
      <c r="B299" s="37" t="s">
        <v>293</v>
      </c>
      <c r="C299" s="35" t="s">
        <v>5</v>
      </c>
      <c r="D299" s="158">
        <f>D300+D311</f>
        <v>1639435.95</v>
      </c>
      <c r="E299" s="158">
        <v>1786000</v>
      </c>
      <c r="F299" s="158">
        <f>F300+F311</f>
        <v>1786000</v>
      </c>
      <c r="G299" s="158">
        <f t="shared" si="122"/>
        <v>0</v>
      </c>
      <c r="H299" s="158">
        <f t="shared" si="129"/>
        <v>100</v>
      </c>
      <c r="I299" s="158">
        <f t="shared" ref="I299" si="143">I300+I311</f>
        <v>1786000</v>
      </c>
      <c r="J299" s="158">
        <f t="shared" ref="J299" si="144">J300+J311</f>
        <v>1499432.2800000003</v>
      </c>
      <c r="K299" s="159">
        <f t="shared" si="124"/>
        <v>-286567.71999999974</v>
      </c>
      <c r="L299" s="159">
        <f t="shared" si="125"/>
        <v>83.954774916013449</v>
      </c>
      <c r="M299" s="159">
        <f t="shared" si="126"/>
        <v>-140003.66999999969</v>
      </c>
      <c r="N299" s="155">
        <f t="shared" si="127"/>
        <v>91.460253753737703</v>
      </c>
    </row>
    <row r="300" spans="1:14" s="42" customFormat="1" x14ac:dyDescent="0.2">
      <c r="A300" s="39" t="s">
        <v>13</v>
      </c>
      <c r="B300" s="40" t="s">
        <v>294</v>
      </c>
      <c r="C300" s="41" t="s">
        <v>5</v>
      </c>
      <c r="D300" s="163">
        <f>D301+D305</f>
        <v>1423919.45</v>
      </c>
      <c r="E300" s="163">
        <f>E301+E305</f>
        <v>0</v>
      </c>
      <c r="F300" s="163">
        <f>F301+F305</f>
        <v>1620806.4</v>
      </c>
      <c r="G300" s="163">
        <f t="shared" si="122"/>
        <v>1620806.4</v>
      </c>
      <c r="H300" s="163"/>
      <c r="I300" s="163">
        <f t="shared" ref="I300:J300" si="145">I301+I305</f>
        <v>1620806.38</v>
      </c>
      <c r="J300" s="163">
        <f t="shared" si="145"/>
        <v>1334238.6600000001</v>
      </c>
      <c r="K300" s="164">
        <f t="shared" si="124"/>
        <v>-286567.71999999974</v>
      </c>
      <c r="L300" s="164">
        <f t="shared" si="125"/>
        <v>82.319435341808088</v>
      </c>
      <c r="M300" s="164">
        <f t="shared" si="126"/>
        <v>-89680.789999999804</v>
      </c>
      <c r="N300" s="154">
        <f t="shared" si="127"/>
        <v>93.701835451436537</v>
      </c>
    </row>
    <row r="301" spans="1:14" s="42" customFormat="1" ht="33.75" x14ac:dyDescent="0.2">
      <c r="A301" s="39" t="s">
        <v>15</v>
      </c>
      <c r="B301" s="40" t="s">
        <v>295</v>
      </c>
      <c r="C301" s="41" t="s">
        <v>5</v>
      </c>
      <c r="D301" s="163">
        <f>SUM(D302:D304)</f>
        <v>1238505</v>
      </c>
      <c r="E301" s="163">
        <f>SUM(E302:E304)</f>
        <v>0</v>
      </c>
      <c r="F301" s="163">
        <f>SUM(F302:F304)</f>
        <v>1200300.02</v>
      </c>
      <c r="G301" s="163">
        <f t="shared" si="122"/>
        <v>1200300.02</v>
      </c>
      <c r="H301" s="163"/>
      <c r="I301" s="163">
        <f t="shared" ref="I301:J301" si="146">SUM(I302:I304)</f>
        <v>1200300</v>
      </c>
      <c r="J301" s="163">
        <f t="shared" si="146"/>
        <v>1196939.79</v>
      </c>
      <c r="K301" s="164">
        <f t="shared" si="124"/>
        <v>-3360.2099999999627</v>
      </c>
      <c r="L301" s="164">
        <f t="shared" si="125"/>
        <v>99.720052486878288</v>
      </c>
      <c r="M301" s="164">
        <f t="shared" si="126"/>
        <v>-41565.209999999963</v>
      </c>
      <c r="N301" s="154">
        <f t="shared" si="127"/>
        <v>96.643920694708541</v>
      </c>
    </row>
    <row r="302" spans="1:14" s="46" customFormat="1" x14ac:dyDescent="0.2">
      <c r="A302" s="43" t="s">
        <v>17</v>
      </c>
      <c r="B302" s="44" t="s">
        <v>296</v>
      </c>
      <c r="C302" s="45" t="s">
        <v>5</v>
      </c>
      <c r="D302" s="71">
        <v>969569</v>
      </c>
      <c r="E302" s="62"/>
      <c r="F302" s="62">
        <v>932377.9</v>
      </c>
      <c r="G302" s="62">
        <f t="shared" si="122"/>
        <v>932377.9</v>
      </c>
      <c r="H302" s="62"/>
      <c r="I302" s="69">
        <v>932377.88</v>
      </c>
      <c r="J302" s="69">
        <v>932377.88</v>
      </c>
      <c r="K302" s="69">
        <f t="shared" si="124"/>
        <v>0</v>
      </c>
      <c r="L302" s="69">
        <f t="shared" si="125"/>
        <v>100</v>
      </c>
      <c r="M302" s="69">
        <f t="shared" si="126"/>
        <v>-37191.119999999995</v>
      </c>
      <c r="N302" s="190">
        <f t="shared" si="127"/>
        <v>96.164159538929155</v>
      </c>
    </row>
    <row r="303" spans="1:14" s="46" customFormat="1" x14ac:dyDescent="0.2">
      <c r="A303" s="43" t="s">
        <v>29</v>
      </c>
      <c r="B303" s="44" t="s">
        <v>297</v>
      </c>
      <c r="C303" s="45" t="s">
        <v>5</v>
      </c>
      <c r="D303" s="71">
        <v>1000</v>
      </c>
      <c r="E303" s="62"/>
      <c r="F303" s="62">
        <v>1400</v>
      </c>
      <c r="G303" s="62">
        <f t="shared" si="122"/>
        <v>1400</v>
      </c>
      <c r="H303" s="62"/>
      <c r="I303" s="69">
        <v>1400</v>
      </c>
      <c r="J303" s="69">
        <v>1400</v>
      </c>
      <c r="K303" s="69">
        <f t="shared" si="124"/>
        <v>0</v>
      </c>
      <c r="L303" s="69">
        <f t="shared" si="125"/>
        <v>100</v>
      </c>
      <c r="M303" s="69">
        <f t="shared" si="126"/>
        <v>400</v>
      </c>
      <c r="N303" s="190">
        <f t="shared" si="127"/>
        <v>140</v>
      </c>
    </row>
    <row r="304" spans="1:14" s="46" customFormat="1" ht="33.75" x14ac:dyDescent="0.2">
      <c r="A304" s="43" t="s">
        <v>19</v>
      </c>
      <c r="B304" s="44" t="s">
        <v>298</v>
      </c>
      <c r="C304" s="45" t="s">
        <v>5</v>
      </c>
      <c r="D304" s="71">
        <v>267936</v>
      </c>
      <c r="E304" s="62"/>
      <c r="F304" s="62">
        <v>266522.12</v>
      </c>
      <c r="G304" s="62">
        <f t="shared" si="122"/>
        <v>266522.12</v>
      </c>
      <c r="H304" s="62"/>
      <c r="I304" s="69">
        <v>266522.12</v>
      </c>
      <c r="J304" s="69">
        <v>263161.90999999997</v>
      </c>
      <c r="K304" s="69">
        <f t="shared" si="124"/>
        <v>-3360.210000000021</v>
      </c>
      <c r="L304" s="69">
        <f t="shared" si="125"/>
        <v>98.739237853878691</v>
      </c>
      <c r="M304" s="69">
        <f t="shared" si="126"/>
        <v>-4774.0900000000256</v>
      </c>
      <c r="N304" s="190">
        <f t="shared" si="127"/>
        <v>98.218197629284603</v>
      </c>
    </row>
    <row r="305" spans="1:14" s="42" customFormat="1" x14ac:dyDescent="0.2">
      <c r="A305" s="39" t="s">
        <v>32</v>
      </c>
      <c r="B305" s="40" t="s">
        <v>299</v>
      </c>
      <c r="C305" s="41" t="s">
        <v>5</v>
      </c>
      <c r="D305" s="162">
        <f>SUM(D306:D310)</f>
        <v>185414.45</v>
      </c>
      <c r="E305" s="163">
        <f>SUM(E306:E310)</f>
        <v>0</v>
      </c>
      <c r="F305" s="163">
        <f>SUM(F306:F310)</f>
        <v>420506.38</v>
      </c>
      <c r="G305" s="163">
        <f t="shared" si="122"/>
        <v>420506.38</v>
      </c>
      <c r="H305" s="163"/>
      <c r="I305" s="163">
        <f t="shared" ref="I305:J305" si="147">SUM(I306:I310)</f>
        <v>420506.38</v>
      </c>
      <c r="J305" s="163">
        <f t="shared" si="147"/>
        <v>137298.87</v>
      </c>
      <c r="K305" s="164">
        <f t="shared" si="124"/>
        <v>-283207.51</v>
      </c>
      <c r="L305" s="164">
        <f t="shared" si="125"/>
        <v>32.650841112089665</v>
      </c>
      <c r="M305" s="164">
        <f t="shared" si="126"/>
        <v>-48115.580000000016</v>
      </c>
      <c r="N305" s="154">
        <f t="shared" si="127"/>
        <v>74.049714032536301</v>
      </c>
    </row>
    <row r="306" spans="1:14" s="46" customFormat="1" x14ac:dyDescent="0.2">
      <c r="A306" s="43" t="s">
        <v>34</v>
      </c>
      <c r="B306" s="44" t="s">
        <v>300</v>
      </c>
      <c r="C306" s="45" t="s">
        <v>5</v>
      </c>
      <c r="D306" s="71">
        <v>37999.5</v>
      </c>
      <c r="E306" s="62"/>
      <c r="F306" s="62">
        <v>100200</v>
      </c>
      <c r="G306" s="62">
        <f t="shared" si="122"/>
        <v>100200</v>
      </c>
      <c r="H306" s="62"/>
      <c r="I306" s="69">
        <v>100200</v>
      </c>
      <c r="J306" s="69">
        <v>63306.9</v>
      </c>
      <c r="K306" s="69">
        <f t="shared" si="124"/>
        <v>-36893.1</v>
      </c>
      <c r="L306" s="69">
        <f t="shared" si="125"/>
        <v>63.180538922155691</v>
      </c>
      <c r="M306" s="69">
        <f t="shared" si="126"/>
        <v>25307.4</v>
      </c>
      <c r="N306" s="190">
        <f t="shared" si="127"/>
        <v>166.59929735917578</v>
      </c>
    </row>
    <row r="307" spans="1:14" s="46" customFormat="1" ht="22.5" x14ac:dyDescent="0.2">
      <c r="A307" s="43" t="s">
        <v>36</v>
      </c>
      <c r="B307" s="44" t="s">
        <v>301</v>
      </c>
      <c r="C307" s="45" t="s">
        <v>5</v>
      </c>
      <c r="D307" s="71">
        <v>13300</v>
      </c>
      <c r="E307" s="62"/>
      <c r="F307" s="62">
        <v>38100</v>
      </c>
      <c r="G307" s="62">
        <f t="shared" si="122"/>
        <v>38100</v>
      </c>
      <c r="H307" s="62"/>
      <c r="I307" s="69">
        <v>38100</v>
      </c>
      <c r="J307" s="69">
        <v>16000</v>
      </c>
      <c r="K307" s="69">
        <f t="shared" si="124"/>
        <v>-22100</v>
      </c>
      <c r="L307" s="69">
        <f t="shared" si="125"/>
        <v>41.99475065616798</v>
      </c>
      <c r="M307" s="69">
        <f t="shared" si="126"/>
        <v>2700</v>
      </c>
      <c r="N307" s="190">
        <f t="shared" si="127"/>
        <v>120.30075187969925</v>
      </c>
    </row>
    <row r="308" spans="1:14" s="46" customFormat="1" ht="22.5" x14ac:dyDescent="0.2">
      <c r="A308" s="43" t="s">
        <v>67</v>
      </c>
      <c r="B308" s="44" t="s">
        <v>302</v>
      </c>
      <c r="C308" s="45" t="s">
        <v>5</v>
      </c>
      <c r="D308" s="71">
        <v>82000</v>
      </c>
      <c r="E308" s="62"/>
      <c r="F308" s="62">
        <v>90000</v>
      </c>
      <c r="G308" s="62">
        <f t="shared" si="122"/>
        <v>90000</v>
      </c>
      <c r="H308" s="62"/>
      <c r="I308" s="69">
        <v>90000</v>
      </c>
      <c r="J308" s="69">
        <v>47031.14</v>
      </c>
      <c r="K308" s="69">
        <f t="shared" si="124"/>
        <v>-42968.86</v>
      </c>
      <c r="L308" s="69">
        <f t="shared" si="125"/>
        <v>52.256822222222219</v>
      </c>
      <c r="M308" s="69">
        <f t="shared" si="126"/>
        <v>-34968.86</v>
      </c>
      <c r="N308" s="190">
        <f t="shared" si="127"/>
        <v>57.355048780487806</v>
      </c>
    </row>
    <row r="309" spans="1:14" s="46" customFormat="1" ht="33.75" x14ac:dyDescent="0.2">
      <c r="A309" s="43" t="s">
        <v>38</v>
      </c>
      <c r="B309" s="44" t="s">
        <v>303</v>
      </c>
      <c r="C309" s="45" t="s">
        <v>5</v>
      </c>
      <c r="D309" s="71">
        <v>1050</v>
      </c>
      <c r="E309" s="62"/>
      <c r="F309" s="62">
        <v>4200</v>
      </c>
      <c r="G309" s="62">
        <f t="shared" si="122"/>
        <v>4200</v>
      </c>
      <c r="H309" s="62"/>
      <c r="I309" s="69">
        <v>4200</v>
      </c>
      <c r="J309" s="69">
        <v>1400</v>
      </c>
      <c r="K309" s="69">
        <f t="shared" si="124"/>
        <v>-2800</v>
      </c>
      <c r="L309" s="69">
        <f t="shared" si="125"/>
        <v>33.333333333333329</v>
      </c>
      <c r="M309" s="69">
        <f t="shared" si="126"/>
        <v>350</v>
      </c>
      <c r="N309" s="190">
        <f t="shared" si="127"/>
        <v>133.33333333333331</v>
      </c>
    </row>
    <row r="310" spans="1:14" s="46" customFormat="1" ht="22.5" x14ac:dyDescent="0.2">
      <c r="A310" s="43" t="s">
        <v>40</v>
      </c>
      <c r="B310" s="44" t="s">
        <v>304</v>
      </c>
      <c r="C310" s="45" t="s">
        <v>5</v>
      </c>
      <c r="D310" s="71">
        <v>51064.95</v>
      </c>
      <c r="E310" s="62"/>
      <c r="F310" s="62">
        <v>188006.38</v>
      </c>
      <c r="G310" s="62">
        <f t="shared" si="122"/>
        <v>188006.38</v>
      </c>
      <c r="H310" s="62"/>
      <c r="I310" s="69">
        <v>188006.38</v>
      </c>
      <c r="J310" s="69">
        <v>9560.83</v>
      </c>
      <c r="K310" s="69">
        <f t="shared" si="124"/>
        <v>-178445.55000000002</v>
      </c>
      <c r="L310" s="69">
        <f t="shared" si="125"/>
        <v>5.0853752941788466</v>
      </c>
      <c r="M310" s="69">
        <f t="shared" si="126"/>
        <v>-41504.119999999995</v>
      </c>
      <c r="N310" s="190">
        <f t="shared" si="127"/>
        <v>18.722881350123714</v>
      </c>
    </row>
    <row r="311" spans="1:14" s="42" customFormat="1" ht="22.5" x14ac:dyDescent="0.2">
      <c r="A311" s="39" t="s">
        <v>44</v>
      </c>
      <c r="B311" s="40" t="s">
        <v>305</v>
      </c>
      <c r="C311" s="41" t="s">
        <v>5</v>
      </c>
      <c r="D311" s="163">
        <f>SUM(D312:D313)</f>
        <v>215516.5</v>
      </c>
      <c r="E311" s="163">
        <f>SUM(E312:E313)</f>
        <v>0</v>
      </c>
      <c r="F311" s="163">
        <f>SUM(F312:F313)</f>
        <v>165193.60000000001</v>
      </c>
      <c r="G311" s="163">
        <f t="shared" si="122"/>
        <v>165193.60000000001</v>
      </c>
      <c r="H311" s="163"/>
      <c r="I311" s="163">
        <f t="shared" ref="I311:J311" si="148">SUM(I312:I313)</f>
        <v>165193.62</v>
      </c>
      <c r="J311" s="163">
        <f t="shared" si="148"/>
        <v>165193.62</v>
      </c>
      <c r="K311" s="164">
        <f t="shared" si="124"/>
        <v>0</v>
      </c>
      <c r="L311" s="164">
        <f t="shared" si="125"/>
        <v>100</v>
      </c>
      <c r="M311" s="164">
        <f t="shared" si="126"/>
        <v>-50322.880000000005</v>
      </c>
      <c r="N311" s="154">
        <f t="shared" si="127"/>
        <v>76.650103356355544</v>
      </c>
    </row>
    <row r="312" spans="1:14" s="46" customFormat="1" ht="33.75" x14ac:dyDescent="0.2">
      <c r="A312" s="43" t="s">
        <v>79</v>
      </c>
      <c r="B312" s="44" t="s">
        <v>306</v>
      </c>
      <c r="C312" s="45" t="s">
        <v>5</v>
      </c>
      <c r="D312" s="71">
        <v>149653</v>
      </c>
      <c r="E312" s="62"/>
      <c r="F312" s="62">
        <v>87393.600000000006</v>
      </c>
      <c r="G312" s="62">
        <f t="shared" si="122"/>
        <v>87393.600000000006</v>
      </c>
      <c r="H312" s="62"/>
      <c r="I312" s="69">
        <v>87393.62</v>
      </c>
      <c r="J312" s="69">
        <v>87393.62</v>
      </c>
      <c r="K312" s="69">
        <f t="shared" si="124"/>
        <v>0</v>
      </c>
      <c r="L312" s="69">
        <f t="shared" si="125"/>
        <v>100</v>
      </c>
      <c r="M312" s="69">
        <f t="shared" si="126"/>
        <v>-62259.380000000005</v>
      </c>
      <c r="N312" s="190">
        <f t="shared" si="127"/>
        <v>58.397506231081231</v>
      </c>
    </row>
    <row r="313" spans="1:14" s="46" customFormat="1" ht="45" x14ac:dyDescent="0.2">
      <c r="A313" s="43" t="s">
        <v>46</v>
      </c>
      <c r="B313" s="44" t="s">
        <v>307</v>
      </c>
      <c r="C313" s="45" t="s">
        <v>5</v>
      </c>
      <c r="D313" s="71">
        <v>65863.5</v>
      </c>
      <c r="E313" s="62"/>
      <c r="F313" s="62">
        <v>77800</v>
      </c>
      <c r="G313" s="62">
        <f t="shared" si="122"/>
        <v>77800</v>
      </c>
      <c r="H313" s="62"/>
      <c r="I313" s="69">
        <v>77800</v>
      </c>
      <c r="J313" s="69">
        <v>77800</v>
      </c>
      <c r="K313" s="69">
        <f t="shared" si="124"/>
        <v>0</v>
      </c>
      <c r="L313" s="69">
        <f t="shared" si="125"/>
        <v>100</v>
      </c>
      <c r="M313" s="69">
        <f t="shared" si="126"/>
        <v>11936.5</v>
      </c>
      <c r="N313" s="190">
        <f t="shared" si="127"/>
        <v>118.12308790149324</v>
      </c>
    </row>
    <row r="314" spans="1:14" s="48" customFormat="1" ht="209.25" customHeight="1" x14ac:dyDescent="0.2">
      <c r="A314" s="47" t="s">
        <v>1080</v>
      </c>
      <c r="B314" s="37" t="s">
        <v>308</v>
      </c>
      <c r="C314" s="35" t="s">
        <v>5</v>
      </c>
      <c r="D314" s="158">
        <f t="shared" ref="D314:E316" si="149">D315</f>
        <v>51201</v>
      </c>
      <c r="E314" s="158">
        <f t="shared" si="149"/>
        <v>163400</v>
      </c>
      <c r="F314" s="158">
        <f t="shared" ref="F314:F316" si="150">F315</f>
        <v>163400</v>
      </c>
      <c r="G314" s="158">
        <f t="shared" si="122"/>
        <v>0</v>
      </c>
      <c r="H314" s="158">
        <f t="shared" si="129"/>
        <v>100</v>
      </c>
      <c r="I314" s="158">
        <f t="shared" ref="I314:J316" si="151">I315</f>
        <v>163400</v>
      </c>
      <c r="J314" s="158">
        <f t="shared" si="151"/>
        <v>52354.97</v>
      </c>
      <c r="K314" s="159">
        <f t="shared" si="124"/>
        <v>-111045.03</v>
      </c>
      <c r="L314" s="159">
        <f t="shared" si="125"/>
        <v>32.040985312117506</v>
      </c>
      <c r="M314" s="159">
        <f t="shared" si="126"/>
        <v>1153.9700000000012</v>
      </c>
      <c r="N314" s="155">
        <f t="shared" si="127"/>
        <v>102.25380363664773</v>
      </c>
    </row>
    <row r="315" spans="1:14" s="42" customFormat="1" ht="33.75" x14ac:dyDescent="0.2">
      <c r="A315" s="39" t="s">
        <v>1077</v>
      </c>
      <c r="B315" s="40" t="s">
        <v>309</v>
      </c>
      <c r="C315" s="41" t="s">
        <v>5</v>
      </c>
      <c r="D315" s="163">
        <f t="shared" si="149"/>
        <v>51201</v>
      </c>
      <c r="E315" s="163">
        <v>163400</v>
      </c>
      <c r="F315" s="163">
        <f t="shared" si="150"/>
        <v>163400</v>
      </c>
      <c r="G315" s="163">
        <f t="shared" si="122"/>
        <v>0</v>
      </c>
      <c r="H315" s="163">
        <f t="shared" si="129"/>
        <v>100</v>
      </c>
      <c r="I315" s="163">
        <f t="shared" si="151"/>
        <v>163400</v>
      </c>
      <c r="J315" s="163">
        <f t="shared" si="151"/>
        <v>52354.97</v>
      </c>
      <c r="K315" s="164">
        <f t="shared" si="124"/>
        <v>-111045.03</v>
      </c>
      <c r="L315" s="164">
        <f t="shared" si="125"/>
        <v>32.040985312117506</v>
      </c>
      <c r="M315" s="164">
        <f t="shared" si="126"/>
        <v>1153.9700000000012</v>
      </c>
      <c r="N315" s="154">
        <f t="shared" si="127"/>
        <v>102.25380363664773</v>
      </c>
    </row>
    <row r="316" spans="1:14" s="42" customFormat="1" x14ac:dyDescent="0.2">
      <c r="A316" s="39" t="s">
        <v>13</v>
      </c>
      <c r="B316" s="40" t="s">
        <v>310</v>
      </c>
      <c r="C316" s="41" t="s">
        <v>5</v>
      </c>
      <c r="D316" s="163">
        <f t="shared" si="149"/>
        <v>51201</v>
      </c>
      <c r="E316" s="163">
        <f t="shared" si="149"/>
        <v>0</v>
      </c>
      <c r="F316" s="163">
        <f t="shared" si="150"/>
        <v>163400</v>
      </c>
      <c r="G316" s="163">
        <f t="shared" si="122"/>
        <v>163400</v>
      </c>
      <c r="H316" s="163"/>
      <c r="I316" s="163">
        <f t="shared" si="151"/>
        <v>163400</v>
      </c>
      <c r="J316" s="163">
        <f t="shared" si="151"/>
        <v>52354.97</v>
      </c>
      <c r="K316" s="164">
        <f t="shared" si="124"/>
        <v>-111045.03</v>
      </c>
      <c r="L316" s="164">
        <f t="shared" si="125"/>
        <v>32.040985312117506</v>
      </c>
      <c r="M316" s="164">
        <f t="shared" si="126"/>
        <v>1153.9700000000012</v>
      </c>
      <c r="N316" s="154">
        <f t="shared" si="127"/>
        <v>102.25380363664773</v>
      </c>
    </row>
    <row r="317" spans="1:14" s="42" customFormat="1" ht="33.75" x14ac:dyDescent="0.2">
      <c r="A317" s="39" t="s">
        <v>15</v>
      </c>
      <c r="B317" s="40" t="s">
        <v>311</v>
      </c>
      <c r="C317" s="41" t="s">
        <v>5</v>
      </c>
      <c r="D317" s="163">
        <f>SUM(D318:D319)</f>
        <v>51201</v>
      </c>
      <c r="E317" s="163">
        <f>SUM(E318:E319)</f>
        <v>0</v>
      </c>
      <c r="F317" s="163">
        <f>SUM(F318:F319)</f>
        <v>163400</v>
      </c>
      <c r="G317" s="163">
        <f t="shared" si="122"/>
        <v>163400</v>
      </c>
      <c r="H317" s="163"/>
      <c r="I317" s="163">
        <f t="shared" ref="I317:J317" si="152">SUM(I318:I319)</f>
        <v>163400</v>
      </c>
      <c r="J317" s="163">
        <f t="shared" si="152"/>
        <v>52354.97</v>
      </c>
      <c r="K317" s="164">
        <f t="shared" si="124"/>
        <v>-111045.03</v>
      </c>
      <c r="L317" s="164">
        <f t="shared" si="125"/>
        <v>32.040985312117506</v>
      </c>
      <c r="M317" s="164">
        <f t="shared" si="126"/>
        <v>1153.9700000000012</v>
      </c>
      <c r="N317" s="154">
        <f t="shared" si="127"/>
        <v>102.25380363664773</v>
      </c>
    </row>
    <row r="318" spans="1:14" s="46" customFormat="1" x14ac:dyDescent="0.2">
      <c r="A318" s="43" t="s">
        <v>17</v>
      </c>
      <c r="B318" s="44" t="s">
        <v>312</v>
      </c>
      <c r="C318" s="45" t="s">
        <v>5</v>
      </c>
      <c r="D318" s="71">
        <v>40671</v>
      </c>
      <c r="E318" s="62"/>
      <c r="F318" s="62">
        <v>125900</v>
      </c>
      <c r="G318" s="62">
        <f t="shared" si="122"/>
        <v>125900</v>
      </c>
      <c r="H318" s="62"/>
      <c r="I318" s="69">
        <v>125900</v>
      </c>
      <c r="J318" s="69">
        <v>41429.97</v>
      </c>
      <c r="K318" s="69">
        <f t="shared" si="124"/>
        <v>-84470.03</v>
      </c>
      <c r="L318" s="69">
        <f t="shared" si="125"/>
        <v>32.907045274027006</v>
      </c>
      <c r="M318" s="69">
        <f t="shared" si="126"/>
        <v>758.97000000000116</v>
      </c>
      <c r="N318" s="190">
        <f t="shared" si="127"/>
        <v>101.86612082319098</v>
      </c>
    </row>
    <row r="319" spans="1:14" s="46" customFormat="1" ht="33.75" x14ac:dyDescent="0.2">
      <c r="A319" s="43" t="s">
        <v>19</v>
      </c>
      <c r="B319" s="44" t="s">
        <v>313</v>
      </c>
      <c r="C319" s="45" t="s">
        <v>5</v>
      </c>
      <c r="D319" s="71">
        <v>10530</v>
      </c>
      <c r="E319" s="62"/>
      <c r="F319" s="62">
        <v>37500</v>
      </c>
      <c r="G319" s="62">
        <f t="shared" si="122"/>
        <v>37500</v>
      </c>
      <c r="H319" s="62"/>
      <c r="I319" s="69">
        <v>37500</v>
      </c>
      <c r="J319" s="69">
        <v>10925</v>
      </c>
      <c r="K319" s="69">
        <f t="shared" si="124"/>
        <v>-26575</v>
      </c>
      <c r="L319" s="69">
        <f t="shared" si="125"/>
        <v>29.133333333333333</v>
      </c>
      <c r="M319" s="69">
        <f t="shared" si="126"/>
        <v>395</v>
      </c>
      <c r="N319" s="190">
        <f t="shared" si="127"/>
        <v>103.75118708452042</v>
      </c>
    </row>
    <row r="320" spans="1:14" s="42" customFormat="1" ht="22.5" x14ac:dyDescent="0.2">
      <c r="A320" s="52" t="s">
        <v>40</v>
      </c>
      <c r="B320" s="40" t="s">
        <v>314</v>
      </c>
      <c r="C320" s="41" t="s">
        <v>5</v>
      </c>
      <c r="D320" s="162" t="s">
        <v>5</v>
      </c>
      <c r="E320" s="163"/>
      <c r="F320" s="163"/>
      <c r="G320" s="158">
        <f t="shared" si="122"/>
        <v>0</v>
      </c>
      <c r="H320" s="158"/>
      <c r="I320" s="164"/>
      <c r="J320" s="164"/>
      <c r="K320" s="164">
        <f t="shared" si="124"/>
        <v>0</v>
      </c>
      <c r="L320" s="164"/>
      <c r="M320" s="164"/>
      <c r="N320" s="154"/>
    </row>
    <row r="321" spans="1:14" s="48" customFormat="1" ht="74.25" x14ac:dyDescent="0.2">
      <c r="A321" s="86" t="s">
        <v>1134</v>
      </c>
      <c r="B321" s="87" t="s">
        <v>1136</v>
      </c>
      <c r="C321" s="35"/>
      <c r="D321" s="161"/>
      <c r="E321" s="158">
        <f>E322</f>
        <v>199500</v>
      </c>
      <c r="F321" s="158">
        <f>F322</f>
        <v>199500</v>
      </c>
      <c r="G321" s="158">
        <f t="shared" si="122"/>
        <v>0</v>
      </c>
      <c r="H321" s="158">
        <f t="shared" si="129"/>
        <v>100</v>
      </c>
      <c r="I321" s="158">
        <f t="shared" ref="I321:J323" si="153">I322</f>
        <v>199500</v>
      </c>
      <c r="J321" s="158">
        <f t="shared" si="153"/>
        <v>197570</v>
      </c>
      <c r="K321" s="159">
        <f t="shared" si="124"/>
        <v>-1930</v>
      </c>
      <c r="L321" s="159">
        <f t="shared" si="125"/>
        <v>99.03258145363408</v>
      </c>
      <c r="M321" s="159">
        <f t="shared" si="126"/>
        <v>197570</v>
      </c>
      <c r="N321" s="155"/>
    </row>
    <row r="322" spans="1:14" s="42" customFormat="1" ht="67.5" x14ac:dyDescent="0.2">
      <c r="A322" s="91" t="s">
        <v>1135</v>
      </c>
      <c r="B322" s="88" t="s">
        <v>1137</v>
      </c>
      <c r="C322" s="41"/>
      <c r="D322" s="162"/>
      <c r="E322" s="163">
        <f>E323</f>
        <v>199500</v>
      </c>
      <c r="F322" s="163">
        <f>F323</f>
        <v>199500</v>
      </c>
      <c r="G322" s="163">
        <f t="shared" si="122"/>
        <v>0</v>
      </c>
      <c r="H322" s="163">
        <f t="shared" si="129"/>
        <v>100</v>
      </c>
      <c r="I322" s="163">
        <f t="shared" si="153"/>
        <v>199500</v>
      </c>
      <c r="J322" s="163">
        <f t="shared" si="153"/>
        <v>197570</v>
      </c>
      <c r="K322" s="164">
        <f t="shared" si="124"/>
        <v>-1930</v>
      </c>
      <c r="L322" s="164">
        <f t="shared" si="125"/>
        <v>99.03258145363408</v>
      </c>
      <c r="M322" s="164">
        <f t="shared" si="126"/>
        <v>197570</v>
      </c>
      <c r="N322" s="154"/>
    </row>
    <row r="323" spans="1:14" s="42" customFormat="1" ht="33.75" x14ac:dyDescent="0.2">
      <c r="A323" s="91" t="s">
        <v>1117</v>
      </c>
      <c r="B323" s="88" t="s">
        <v>1138</v>
      </c>
      <c r="C323" s="41"/>
      <c r="D323" s="162"/>
      <c r="E323" s="163">
        <v>199500</v>
      </c>
      <c r="F323" s="163">
        <f>F324</f>
        <v>199500</v>
      </c>
      <c r="G323" s="163">
        <f t="shared" si="122"/>
        <v>0</v>
      </c>
      <c r="H323" s="163">
        <f t="shared" si="129"/>
        <v>100</v>
      </c>
      <c r="I323" s="163">
        <f t="shared" si="153"/>
        <v>199500</v>
      </c>
      <c r="J323" s="163">
        <f t="shared" si="153"/>
        <v>197570</v>
      </c>
      <c r="K323" s="164">
        <f t="shared" si="124"/>
        <v>-1930</v>
      </c>
      <c r="L323" s="164">
        <f t="shared" si="125"/>
        <v>99.03258145363408</v>
      </c>
      <c r="M323" s="164">
        <f t="shared" si="126"/>
        <v>197570</v>
      </c>
      <c r="N323" s="154"/>
    </row>
    <row r="324" spans="1:14" s="42" customFormat="1" ht="22.5" x14ac:dyDescent="0.2">
      <c r="A324" s="91" t="s">
        <v>1129</v>
      </c>
      <c r="B324" s="88" t="s">
        <v>1340</v>
      </c>
      <c r="C324" s="41"/>
      <c r="D324" s="162"/>
      <c r="E324" s="163"/>
      <c r="F324" s="163">
        <f>F325+F327</f>
        <v>199500</v>
      </c>
      <c r="G324" s="163">
        <f t="shared" si="122"/>
        <v>199500</v>
      </c>
      <c r="H324" s="163"/>
      <c r="I324" s="163">
        <f t="shared" ref="I324:J324" si="154">I325+I327</f>
        <v>199500</v>
      </c>
      <c r="J324" s="163">
        <f t="shared" si="154"/>
        <v>197570</v>
      </c>
      <c r="K324" s="164">
        <f t="shared" si="124"/>
        <v>-1930</v>
      </c>
      <c r="L324" s="164">
        <f t="shared" si="125"/>
        <v>99.03258145363408</v>
      </c>
      <c r="M324" s="164">
        <f t="shared" si="126"/>
        <v>197570</v>
      </c>
      <c r="N324" s="154"/>
    </row>
    <row r="325" spans="1:14" s="42" customFormat="1" ht="22.5" x14ac:dyDescent="0.2">
      <c r="A325" s="91" t="s">
        <v>1227</v>
      </c>
      <c r="B325" s="88" t="s">
        <v>1341</v>
      </c>
      <c r="C325" s="41"/>
      <c r="D325" s="162"/>
      <c r="E325" s="163"/>
      <c r="F325" s="163">
        <f>F326</f>
        <v>99500</v>
      </c>
      <c r="G325" s="163">
        <f t="shared" si="122"/>
        <v>99500</v>
      </c>
      <c r="H325" s="163"/>
      <c r="I325" s="163">
        <f t="shared" ref="I325:J325" si="155">I326</f>
        <v>99500</v>
      </c>
      <c r="J325" s="163">
        <f t="shared" si="155"/>
        <v>97600</v>
      </c>
      <c r="K325" s="164">
        <f t="shared" si="124"/>
        <v>-1900</v>
      </c>
      <c r="L325" s="164">
        <f t="shared" si="125"/>
        <v>98.090452261306538</v>
      </c>
      <c r="M325" s="164">
        <f t="shared" si="126"/>
        <v>97600</v>
      </c>
      <c r="N325" s="154" t="e">
        <f t="shared" si="127"/>
        <v>#DIV/0!</v>
      </c>
    </row>
    <row r="326" spans="1:14" s="46" customFormat="1" x14ac:dyDescent="0.2">
      <c r="A326" s="92" t="s">
        <v>1263</v>
      </c>
      <c r="B326" s="227" t="s">
        <v>1342</v>
      </c>
      <c r="C326" s="45"/>
      <c r="D326" s="71"/>
      <c r="E326" s="62"/>
      <c r="F326" s="62">
        <v>99500</v>
      </c>
      <c r="G326" s="62">
        <f t="shared" si="122"/>
        <v>99500</v>
      </c>
      <c r="H326" s="62"/>
      <c r="I326" s="62">
        <v>99500</v>
      </c>
      <c r="J326" s="62">
        <v>97600</v>
      </c>
      <c r="K326" s="69">
        <f t="shared" si="124"/>
        <v>-1900</v>
      </c>
      <c r="L326" s="69">
        <f t="shared" si="125"/>
        <v>98.090452261306538</v>
      </c>
      <c r="M326" s="69">
        <f t="shared" si="126"/>
        <v>97600</v>
      </c>
      <c r="N326" s="190" t="e">
        <f t="shared" si="127"/>
        <v>#DIV/0!</v>
      </c>
    </row>
    <row r="327" spans="1:14" s="42" customFormat="1" ht="22.5" x14ac:dyDescent="0.2">
      <c r="A327" s="91" t="s">
        <v>1218</v>
      </c>
      <c r="B327" s="88" t="s">
        <v>1343</v>
      </c>
      <c r="C327" s="41"/>
      <c r="D327" s="162"/>
      <c r="E327" s="163"/>
      <c r="F327" s="163">
        <f>F328</f>
        <v>100000</v>
      </c>
      <c r="G327" s="163">
        <f t="shared" si="122"/>
        <v>100000</v>
      </c>
      <c r="H327" s="163"/>
      <c r="I327" s="163">
        <f t="shared" ref="I327:J327" si="156">I328</f>
        <v>100000</v>
      </c>
      <c r="J327" s="163">
        <f t="shared" si="156"/>
        <v>99970</v>
      </c>
      <c r="K327" s="164">
        <f t="shared" si="124"/>
        <v>-30</v>
      </c>
      <c r="L327" s="164">
        <f t="shared" si="125"/>
        <v>99.97</v>
      </c>
      <c r="M327" s="164">
        <f t="shared" si="126"/>
        <v>99970</v>
      </c>
      <c r="N327" s="154" t="e">
        <f t="shared" si="127"/>
        <v>#DIV/0!</v>
      </c>
    </row>
    <row r="328" spans="1:14" s="46" customFormat="1" ht="22.5" x14ac:dyDescent="0.2">
      <c r="A328" s="92" t="s">
        <v>1219</v>
      </c>
      <c r="B328" s="227" t="s">
        <v>1344</v>
      </c>
      <c r="C328" s="45"/>
      <c r="D328" s="71"/>
      <c r="E328" s="62"/>
      <c r="F328" s="62">
        <v>100000</v>
      </c>
      <c r="G328" s="62">
        <f t="shared" si="122"/>
        <v>100000</v>
      </c>
      <c r="H328" s="62"/>
      <c r="I328" s="62">
        <v>100000</v>
      </c>
      <c r="J328" s="62">
        <v>99970</v>
      </c>
      <c r="K328" s="69">
        <f t="shared" si="124"/>
        <v>-30</v>
      </c>
      <c r="L328" s="69">
        <f t="shared" si="125"/>
        <v>99.97</v>
      </c>
      <c r="M328" s="69">
        <f t="shared" si="126"/>
        <v>99970</v>
      </c>
      <c r="N328" s="190" t="e">
        <f t="shared" si="127"/>
        <v>#DIV/0!</v>
      </c>
    </row>
    <row r="329" spans="1:14" s="48" customFormat="1" ht="25.5" x14ac:dyDescent="0.2">
      <c r="A329" s="76" t="s">
        <v>315</v>
      </c>
      <c r="B329" s="74" t="s">
        <v>316</v>
      </c>
      <c r="C329" s="75" t="s">
        <v>5</v>
      </c>
      <c r="D329" s="158">
        <f>D330+D340+D356+D373</f>
        <v>30202250.379999999</v>
      </c>
      <c r="E329" s="158">
        <f>E330+E340+E356+E373+E348</f>
        <v>29906520</v>
      </c>
      <c r="F329" s="158">
        <f>F330+F340+F356+F373+F348</f>
        <v>29906520</v>
      </c>
      <c r="G329" s="158">
        <f t="shared" si="122"/>
        <v>0</v>
      </c>
      <c r="H329" s="158">
        <f t="shared" si="129"/>
        <v>100</v>
      </c>
      <c r="I329" s="158">
        <f t="shared" ref="I329:J329" si="157">I330+I340+I356+I373+I348</f>
        <v>29906520</v>
      </c>
      <c r="J329" s="158">
        <f t="shared" si="157"/>
        <v>28291946.449999999</v>
      </c>
      <c r="K329" s="159">
        <f t="shared" si="124"/>
        <v>-1614573.5500000007</v>
      </c>
      <c r="L329" s="159">
        <f t="shared" si="125"/>
        <v>94.601265710620964</v>
      </c>
      <c r="M329" s="159">
        <f t="shared" si="126"/>
        <v>-1910303.9299999997</v>
      </c>
      <c r="N329" s="155">
        <f t="shared" si="127"/>
        <v>93.67496161390342</v>
      </c>
    </row>
    <row r="330" spans="1:14" s="38" customFormat="1" ht="24" x14ac:dyDescent="0.2">
      <c r="A330" s="53" t="s">
        <v>317</v>
      </c>
      <c r="B330" s="37" t="s">
        <v>318</v>
      </c>
      <c r="C330" s="35" t="s">
        <v>5</v>
      </c>
      <c r="D330" s="158">
        <f>D331+D336</f>
        <v>1353498</v>
      </c>
      <c r="E330" s="158">
        <f>E331+E335</f>
        <v>0</v>
      </c>
      <c r="F330" s="158">
        <f>F331+F335</f>
        <v>0</v>
      </c>
      <c r="G330" s="158">
        <f t="shared" si="122"/>
        <v>0</v>
      </c>
      <c r="H330" s="158"/>
      <c r="I330" s="158">
        <f t="shared" ref="I330:J330" si="158">I331+I335</f>
        <v>0</v>
      </c>
      <c r="J330" s="158">
        <f t="shared" si="158"/>
        <v>0</v>
      </c>
      <c r="K330" s="159">
        <f t="shared" si="124"/>
        <v>0</v>
      </c>
      <c r="L330" s="159"/>
      <c r="M330" s="159">
        <f t="shared" si="126"/>
        <v>-1353498</v>
      </c>
      <c r="N330" s="155">
        <f t="shared" si="127"/>
        <v>0</v>
      </c>
    </row>
    <row r="331" spans="1:14" s="48" customFormat="1" ht="84.75" x14ac:dyDescent="0.2">
      <c r="A331" s="47" t="s">
        <v>319</v>
      </c>
      <c r="B331" s="37" t="s">
        <v>320</v>
      </c>
      <c r="C331" s="35" t="s">
        <v>5</v>
      </c>
      <c r="D331" s="158">
        <f>D332</f>
        <v>1245100</v>
      </c>
      <c r="E331" s="158">
        <f>E332</f>
        <v>0</v>
      </c>
      <c r="F331" s="158">
        <f>F332</f>
        <v>0</v>
      </c>
      <c r="G331" s="158">
        <f t="shared" si="122"/>
        <v>0</v>
      </c>
      <c r="H331" s="158"/>
      <c r="I331" s="158"/>
      <c r="J331" s="159"/>
      <c r="K331" s="159">
        <f t="shared" si="124"/>
        <v>0</v>
      </c>
      <c r="L331" s="159"/>
      <c r="M331" s="159">
        <f t="shared" si="126"/>
        <v>-1245100</v>
      </c>
      <c r="N331" s="155">
        <f t="shared" si="127"/>
        <v>0</v>
      </c>
    </row>
    <row r="332" spans="1:14" s="42" customFormat="1" ht="22.5" x14ac:dyDescent="0.2">
      <c r="A332" s="39" t="s">
        <v>142</v>
      </c>
      <c r="B332" s="40" t="s">
        <v>321</v>
      </c>
      <c r="C332" s="41" t="s">
        <v>5</v>
      </c>
      <c r="D332" s="163">
        <f t="shared" ref="D332" si="159">D333</f>
        <v>1245100</v>
      </c>
      <c r="E332" s="163"/>
      <c r="F332" s="163"/>
      <c r="G332" s="158">
        <f t="shared" si="122"/>
        <v>0</v>
      </c>
      <c r="H332" s="158"/>
      <c r="I332" s="163"/>
      <c r="J332" s="164"/>
      <c r="K332" s="164">
        <f t="shared" si="124"/>
        <v>0</v>
      </c>
      <c r="L332" s="164"/>
      <c r="M332" s="164">
        <f t="shared" si="126"/>
        <v>-1245100</v>
      </c>
      <c r="N332" s="154">
        <f t="shared" si="127"/>
        <v>0</v>
      </c>
    </row>
    <row r="333" spans="1:14" s="42" customFormat="1" x14ac:dyDescent="0.2">
      <c r="A333" s="39" t="s">
        <v>13</v>
      </c>
      <c r="B333" s="40" t="s">
        <v>322</v>
      </c>
      <c r="C333" s="41" t="s">
        <v>5</v>
      </c>
      <c r="D333" s="163">
        <f>D334</f>
        <v>1245100</v>
      </c>
      <c r="E333" s="163">
        <f>E334</f>
        <v>0</v>
      </c>
      <c r="F333" s="163">
        <f t="shared" ref="F333:F334" si="160">F334</f>
        <v>0</v>
      </c>
      <c r="G333" s="158">
        <f t="shared" ref="G333:G396" si="161">F333-E333</f>
        <v>0</v>
      </c>
      <c r="H333" s="158"/>
      <c r="I333" s="164"/>
      <c r="J333" s="164"/>
      <c r="K333" s="164">
        <f t="shared" ref="K333:K396" si="162">J333-I333</f>
        <v>0</v>
      </c>
      <c r="L333" s="164"/>
      <c r="M333" s="164">
        <f t="shared" ref="M333:M396" si="163">J333-D333</f>
        <v>-1245100</v>
      </c>
      <c r="N333" s="154">
        <f t="shared" ref="N333:N389" si="164">J333/D333*100</f>
        <v>0</v>
      </c>
    </row>
    <row r="334" spans="1:14" s="42" customFormat="1" ht="22.5" x14ac:dyDescent="0.2">
      <c r="A334" s="39" t="s">
        <v>143</v>
      </c>
      <c r="B334" s="40" t="s">
        <v>323</v>
      </c>
      <c r="C334" s="41" t="s">
        <v>5</v>
      </c>
      <c r="D334" s="163">
        <f>D335</f>
        <v>1245100</v>
      </c>
      <c r="E334" s="163">
        <f>E335</f>
        <v>0</v>
      </c>
      <c r="F334" s="163">
        <f t="shared" si="160"/>
        <v>0</v>
      </c>
      <c r="G334" s="158">
        <f t="shared" si="161"/>
        <v>0</v>
      </c>
      <c r="H334" s="158"/>
      <c r="I334" s="163"/>
      <c r="J334" s="164"/>
      <c r="K334" s="164">
        <f t="shared" si="162"/>
        <v>0</v>
      </c>
      <c r="L334" s="164"/>
      <c r="M334" s="164">
        <f t="shared" si="163"/>
        <v>-1245100</v>
      </c>
      <c r="N334" s="154">
        <f t="shared" si="164"/>
        <v>0</v>
      </c>
    </row>
    <row r="335" spans="1:14" s="46" customFormat="1" ht="56.25" x14ac:dyDescent="0.2">
      <c r="A335" s="43" t="s">
        <v>144</v>
      </c>
      <c r="B335" s="44" t="s">
        <v>324</v>
      </c>
      <c r="C335" s="45" t="s">
        <v>5</v>
      </c>
      <c r="D335" s="71">
        <v>1245100</v>
      </c>
      <c r="E335" s="62"/>
      <c r="F335" s="62"/>
      <c r="G335" s="165">
        <f t="shared" si="161"/>
        <v>0</v>
      </c>
      <c r="H335" s="165"/>
      <c r="I335" s="69"/>
      <c r="J335" s="69"/>
      <c r="K335" s="69">
        <f t="shared" si="162"/>
        <v>0</v>
      </c>
      <c r="L335" s="69"/>
      <c r="M335" s="69">
        <f t="shared" si="163"/>
        <v>-1245100</v>
      </c>
      <c r="N335" s="190">
        <f t="shared" si="164"/>
        <v>0</v>
      </c>
    </row>
    <row r="336" spans="1:14" s="42" customFormat="1" ht="33.75" x14ac:dyDescent="0.2">
      <c r="A336" s="39" t="s">
        <v>1077</v>
      </c>
      <c r="B336" s="40" t="s">
        <v>325</v>
      </c>
      <c r="C336" s="41" t="s">
        <v>5</v>
      </c>
      <c r="D336" s="163">
        <f t="shared" ref="D336:E338" si="165">D337</f>
        <v>108398</v>
      </c>
      <c r="E336" s="163">
        <f t="shared" si="165"/>
        <v>0</v>
      </c>
      <c r="F336" s="163">
        <f t="shared" ref="F336:F338" si="166">F337</f>
        <v>0</v>
      </c>
      <c r="G336" s="158">
        <f t="shared" si="161"/>
        <v>0</v>
      </c>
      <c r="H336" s="158"/>
      <c r="I336" s="163"/>
      <c r="J336" s="164"/>
      <c r="K336" s="164">
        <f t="shared" si="162"/>
        <v>0</v>
      </c>
      <c r="L336" s="164"/>
      <c r="M336" s="164">
        <f t="shared" si="163"/>
        <v>-108398</v>
      </c>
      <c r="N336" s="154">
        <f t="shared" si="164"/>
        <v>0</v>
      </c>
    </row>
    <row r="337" spans="1:14" s="42" customFormat="1" x14ac:dyDescent="0.2">
      <c r="A337" s="39" t="s">
        <v>13</v>
      </c>
      <c r="B337" s="40" t="s">
        <v>326</v>
      </c>
      <c r="C337" s="41" t="s">
        <v>5</v>
      </c>
      <c r="D337" s="163">
        <f t="shared" si="165"/>
        <v>108398</v>
      </c>
      <c r="E337" s="163">
        <f t="shared" si="165"/>
        <v>0</v>
      </c>
      <c r="F337" s="163">
        <f t="shared" si="166"/>
        <v>0</v>
      </c>
      <c r="G337" s="158">
        <f t="shared" si="161"/>
        <v>0</v>
      </c>
      <c r="H337" s="158"/>
      <c r="I337" s="163"/>
      <c r="J337" s="164"/>
      <c r="K337" s="164">
        <f t="shared" si="162"/>
        <v>0</v>
      </c>
      <c r="L337" s="164"/>
      <c r="M337" s="164">
        <f t="shared" si="163"/>
        <v>-108398</v>
      </c>
      <c r="N337" s="154">
        <f t="shared" si="164"/>
        <v>0</v>
      </c>
    </row>
    <row r="338" spans="1:14" s="42" customFormat="1" x14ac:dyDescent="0.2">
      <c r="A338" s="39" t="s">
        <v>32</v>
      </c>
      <c r="B338" s="40" t="s">
        <v>327</v>
      </c>
      <c r="C338" s="41" t="s">
        <v>5</v>
      </c>
      <c r="D338" s="163">
        <f t="shared" si="165"/>
        <v>108398</v>
      </c>
      <c r="E338" s="163">
        <f t="shared" si="165"/>
        <v>0</v>
      </c>
      <c r="F338" s="163">
        <f t="shared" si="166"/>
        <v>0</v>
      </c>
      <c r="G338" s="158">
        <f t="shared" si="161"/>
        <v>0</v>
      </c>
      <c r="H338" s="158"/>
      <c r="I338" s="163"/>
      <c r="J338" s="164"/>
      <c r="K338" s="164">
        <f t="shared" si="162"/>
        <v>0</v>
      </c>
      <c r="L338" s="164"/>
      <c r="M338" s="164">
        <f t="shared" si="163"/>
        <v>-108398</v>
      </c>
      <c r="N338" s="154">
        <f t="shared" si="164"/>
        <v>0</v>
      </c>
    </row>
    <row r="339" spans="1:14" s="46" customFormat="1" ht="22.5" x14ac:dyDescent="0.2">
      <c r="A339" s="43" t="s">
        <v>40</v>
      </c>
      <c r="B339" s="44" t="s">
        <v>328</v>
      </c>
      <c r="C339" s="45" t="s">
        <v>5</v>
      </c>
      <c r="D339" s="71">
        <v>108398</v>
      </c>
      <c r="E339" s="62"/>
      <c r="F339" s="62"/>
      <c r="G339" s="165">
        <f t="shared" si="161"/>
        <v>0</v>
      </c>
      <c r="H339" s="165"/>
      <c r="I339" s="69"/>
      <c r="J339" s="69"/>
      <c r="K339" s="69">
        <f t="shared" si="162"/>
        <v>0</v>
      </c>
      <c r="L339" s="69"/>
      <c r="M339" s="69">
        <f t="shared" si="163"/>
        <v>-108398</v>
      </c>
      <c r="N339" s="190">
        <f t="shared" si="164"/>
        <v>0</v>
      </c>
    </row>
    <row r="340" spans="1:14" s="38" customFormat="1" ht="36" x14ac:dyDescent="0.2">
      <c r="A340" s="53" t="s">
        <v>329</v>
      </c>
      <c r="B340" s="37" t="s">
        <v>330</v>
      </c>
      <c r="C340" s="35" t="s">
        <v>5</v>
      </c>
      <c r="D340" s="158">
        <f>D341</f>
        <v>21900000</v>
      </c>
      <c r="E340" s="158">
        <f>E341</f>
        <v>0</v>
      </c>
      <c r="F340" s="158">
        <f t="shared" ref="F340:F341" si="167">F341</f>
        <v>0</v>
      </c>
      <c r="G340" s="158">
        <f t="shared" si="161"/>
        <v>0</v>
      </c>
      <c r="H340" s="158"/>
      <c r="I340" s="158"/>
      <c r="J340" s="159"/>
      <c r="K340" s="159">
        <f t="shared" si="162"/>
        <v>0</v>
      </c>
      <c r="L340" s="159"/>
      <c r="M340" s="159">
        <f t="shared" si="163"/>
        <v>-21900000</v>
      </c>
      <c r="N340" s="155">
        <f t="shared" si="164"/>
        <v>0</v>
      </c>
    </row>
    <row r="341" spans="1:14" s="48" customFormat="1" ht="84.75" x14ac:dyDescent="0.2">
      <c r="A341" s="47" t="s">
        <v>331</v>
      </c>
      <c r="B341" s="37" t="s">
        <v>332</v>
      </c>
      <c r="C341" s="35" t="s">
        <v>5</v>
      </c>
      <c r="D341" s="158">
        <f>D342</f>
        <v>21900000</v>
      </c>
      <c r="E341" s="158">
        <f>E342</f>
        <v>0</v>
      </c>
      <c r="F341" s="158">
        <f t="shared" si="167"/>
        <v>0</v>
      </c>
      <c r="G341" s="158">
        <f t="shared" si="161"/>
        <v>0</v>
      </c>
      <c r="H341" s="158"/>
      <c r="I341" s="158"/>
      <c r="J341" s="159"/>
      <c r="K341" s="159">
        <f t="shared" si="162"/>
        <v>0</v>
      </c>
      <c r="L341" s="159"/>
      <c r="M341" s="159">
        <f t="shared" si="163"/>
        <v>-21900000</v>
      </c>
      <c r="N341" s="155">
        <f t="shared" si="164"/>
        <v>0</v>
      </c>
    </row>
    <row r="342" spans="1:14" s="42" customFormat="1" x14ac:dyDescent="0.2">
      <c r="A342" s="39" t="s">
        <v>333</v>
      </c>
      <c r="B342" s="40" t="s">
        <v>334</v>
      </c>
      <c r="C342" s="41" t="s">
        <v>5</v>
      </c>
      <c r="D342" s="163">
        <f>D344+D346</f>
        <v>21900000</v>
      </c>
      <c r="E342" s="163">
        <f>E344+E346</f>
        <v>0</v>
      </c>
      <c r="F342" s="163">
        <f>F344+F346</f>
        <v>0</v>
      </c>
      <c r="G342" s="158">
        <f t="shared" si="161"/>
        <v>0</v>
      </c>
      <c r="H342" s="158"/>
      <c r="I342" s="163"/>
      <c r="J342" s="164"/>
      <c r="K342" s="164">
        <f t="shared" si="162"/>
        <v>0</v>
      </c>
      <c r="L342" s="164"/>
      <c r="M342" s="164">
        <f t="shared" si="163"/>
        <v>-21900000</v>
      </c>
      <c r="N342" s="154">
        <f t="shared" si="164"/>
        <v>0</v>
      </c>
    </row>
    <row r="343" spans="1:14" s="42" customFormat="1" x14ac:dyDescent="0.2">
      <c r="A343" s="39" t="s">
        <v>13</v>
      </c>
      <c r="B343" s="40" t="s">
        <v>335</v>
      </c>
      <c r="C343" s="41" t="s">
        <v>5</v>
      </c>
      <c r="D343" s="163">
        <f>D344</f>
        <v>21600000</v>
      </c>
      <c r="E343" s="163">
        <f>E344</f>
        <v>0</v>
      </c>
      <c r="F343" s="163">
        <f t="shared" ref="F343:F344" si="168">F344</f>
        <v>0</v>
      </c>
      <c r="G343" s="158">
        <f t="shared" si="161"/>
        <v>0</v>
      </c>
      <c r="H343" s="158"/>
      <c r="I343" s="163"/>
      <c r="J343" s="164"/>
      <c r="K343" s="164">
        <f t="shared" si="162"/>
        <v>0</v>
      </c>
      <c r="L343" s="164"/>
      <c r="M343" s="164">
        <f t="shared" si="163"/>
        <v>-21600000</v>
      </c>
      <c r="N343" s="154">
        <f t="shared" si="164"/>
        <v>0</v>
      </c>
    </row>
    <row r="344" spans="1:14" s="42" customFormat="1" x14ac:dyDescent="0.2">
      <c r="A344" s="39" t="s">
        <v>32</v>
      </c>
      <c r="B344" s="40" t="s">
        <v>336</v>
      </c>
      <c r="C344" s="41" t="s">
        <v>5</v>
      </c>
      <c r="D344" s="163">
        <f>D345</f>
        <v>21600000</v>
      </c>
      <c r="E344" s="163">
        <f>E345</f>
        <v>0</v>
      </c>
      <c r="F344" s="163">
        <f t="shared" si="168"/>
        <v>0</v>
      </c>
      <c r="G344" s="158">
        <f t="shared" si="161"/>
        <v>0</v>
      </c>
      <c r="H344" s="158"/>
      <c r="I344" s="163"/>
      <c r="J344" s="164"/>
      <c r="K344" s="164">
        <f t="shared" si="162"/>
        <v>0</v>
      </c>
      <c r="L344" s="164"/>
      <c r="M344" s="164">
        <f t="shared" si="163"/>
        <v>-21600000</v>
      </c>
      <c r="N344" s="154">
        <f t="shared" si="164"/>
        <v>0</v>
      </c>
    </row>
    <row r="345" spans="1:14" s="46" customFormat="1" ht="22.5" x14ac:dyDescent="0.2">
      <c r="A345" s="43" t="s">
        <v>40</v>
      </c>
      <c r="B345" s="44" t="s">
        <v>337</v>
      </c>
      <c r="C345" s="45" t="s">
        <v>5</v>
      </c>
      <c r="D345" s="71">
        <v>21600000</v>
      </c>
      <c r="E345" s="62"/>
      <c r="F345" s="62"/>
      <c r="G345" s="165">
        <f t="shared" si="161"/>
        <v>0</v>
      </c>
      <c r="H345" s="165"/>
      <c r="I345" s="69"/>
      <c r="J345" s="69"/>
      <c r="K345" s="69">
        <f t="shared" si="162"/>
        <v>0</v>
      </c>
      <c r="L345" s="69"/>
      <c r="M345" s="69">
        <f t="shared" si="163"/>
        <v>-21600000</v>
      </c>
      <c r="N345" s="190">
        <f t="shared" si="164"/>
        <v>0</v>
      </c>
    </row>
    <row r="346" spans="1:14" s="42" customFormat="1" ht="22.5" x14ac:dyDescent="0.2">
      <c r="A346" s="39" t="s">
        <v>44</v>
      </c>
      <c r="B346" s="40" t="s">
        <v>338</v>
      </c>
      <c r="C346" s="41" t="s">
        <v>5</v>
      </c>
      <c r="D346" s="163">
        <f>D347</f>
        <v>300000</v>
      </c>
      <c r="E346" s="163">
        <f>E347</f>
        <v>0</v>
      </c>
      <c r="F346" s="163">
        <f>F347</f>
        <v>0</v>
      </c>
      <c r="G346" s="163">
        <f t="shared" si="161"/>
        <v>0</v>
      </c>
      <c r="H346" s="163"/>
      <c r="I346" s="163"/>
      <c r="J346" s="164"/>
      <c r="K346" s="164">
        <f t="shared" si="162"/>
        <v>0</v>
      </c>
      <c r="L346" s="164"/>
      <c r="M346" s="164">
        <f t="shared" si="163"/>
        <v>-300000</v>
      </c>
      <c r="N346" s="154">
        <f t="shared" si="164"/>
        <v>0</v>
      </c>
    </row>
    <row r="347" spans="1:14" s="46" customFormat="1" ht="33.75" x14ac:dyDescent="0.2">
      <c r="A347" s="43" t="s">
        <v>79</v>
      </c>
      <c r="B347" s="44" t="s">
        <v>339</v>
      </c>
      <c r="C347" s="45" t="s">
        <v>5</v>
      </c>
      <c r="D347" s="71">
        <v>300000</v>
      </c>
      <c r="E347" s="62"/>
      <c r="F347" s="62"/>
      <c r="G347" s="165">
        <f t="shared" si="161"/>
        <v>0</v>
      </c>
      <c r="H347" s="165"/>
      <c r="I347" s="69"/>
      <c r="J347" s="69"/>
      <c r="K347" s="69">
        <f t="shared" si="162"/>
        <v>0</v>
      </c>
      <c r="L347" s="69"/>
      <c r="M347" s="69">
        <f t="shared" si="163"/>
        <v>-300000</v>
      </c>
      <c r="N347" s="190">
        <f t="shared" si="164"/>
        <v>0</v>
      </c>
    </row>
    <row r="348" spans="1:14" s="56" customFormat="1" ht="22.5" x14ac:dyDescent="0.25">
      <c r="A348" s="86" t="s">
        <v>1139</v>
      </c>
      <c r="B348" s="93" t="s">
        <v>1141</v>
      </c>
      <c r="C348" s="55"/>
      <c r="D348" s="191"/>
      <c r="E348" s="158">
        <f>E349</f>
        <v>141070</v>
      </c>
      <c r="F348" s="158">
        <f>F349</f>
        <v>141070</v>
      </c>
      <c r="G348" s="158">
        <f t="shared" si="161"/>
        <v>0</v>
      </c>
      <c r="H348" s="158">
        <f t="shared" ref="H348:H393" si="169">F348/E348*100</f>
        <v>100</v>
      </c>
      <c r="I348" s="158">
        <f t="shared" ref="I348:J350" si="170">I349</f>
        <v>141070</v>
      </c>
      <c r="J348" s="158">
        <f t="shared" si="170"/>
        <v>52500</v>
      </c>
      <c r="K348" s="159">
        <f t="shared" si="162"/>
        <v>-88570</v>
      </c>
      <c r="L348" s="159">
        <f t="shared" ref="L348:L396" si="171">J348/I348*100</f>
        <v>37.215566739916355</v>
      </c>
      <c r="M348" s="159">
        <f t="shared" si="163"/>
        <v>52500</v>
      </c>
      <c r="N348" s="155"/>
    </row>
    <row r="349" spans="1:14" s="42" customFormat="1" ht="67.5" x14ac:dyDescent="0.2">
      <c r="A349" s="194" t="s">
        <v>1140</v>
      </c>
      <c r="B349" s="94" t="s">
        <v>1142</v>
      </c>
      <c r="C349" s="41"/>
      <c r="D349" s="162"/>
      <c r="E349" s="163">
        <f>E350</f>
        <v>141070</v>
      </c>
      <c r="F349" s="163">
        <f>F350</f>
        <v>141070</v>
      </c>
      <c r="G349" s="163">
        <f t="shared" si="161"/>
        <v>0</v>
      </c>
      <c r="H349" s="163">
        <f t="shared" si="169"/>
        <v>100</v>
      </c>
      <c r="I349" s="163">
        <f t="shared" si="170"/>
        <v>141070</v>
      </c>
      <c r="J349" s="163">
        <f t="shared" si="170"/>
        <v>52500</v>
      </c>
      <c r="K349" s="164">
        <f t="shared" si="162"/>
        <v>-88570</v>
      </c>
      <c r="L349" s="164">
        <f t="shared" si="171"/>
        <v>37.215566739916355</v>
      </c>
      <c r="M349" s="164">
        <f t="shared" si="163"/>
        <v>52500</v>
      </c>
      <c r="N349" s="154"/>
    </row>
    <row r="350" spans="1:14" s="42" customFormat="1" ht="33.75" x14ac:dyDescent="0.2">
      <c r="A350" s="91" t="s">
        <v>1117</v>
      </c>
      <c r="B350" s="94" t="s">
        <v>1143</v>
      </c>
      <c r="C350" s="41"/>
      <c r="D350" s="162"/>
      <c r="E350" s="163">
        <v>141070</v>
      </c>
      <c r="F350" s="163">
        <f>F351</f>
        <v>141070</v>
      </c>
      <c r="G350" s="163">
        <f t="shared" si="161"/>
        <v>0</v>
      </c>
      <c r="H350" s="163">
        <f t="shared" si="169"/>
        <v>100</v>
      </c>
      <c r="I350" s="163">
        <f t="shared" si="170"/>
        <v>141070</v>
      </c>
      <c r="J350" s="163">
        <f t="shared" si="170"/>
        <v>52500</v>
      </c>
      <c r="K350" s="164">
        <f t="shared" si="162"/>
        <v>-88570</v>
      </c>
      <c r="L350" s="164">
        <f t="shared" si="171"/>
        <v>37.215566739916355</v>
      </c>
      <c r="M350" s="164">
        <f t="shared" si="163"/>
        <v>52500</v>
      </c>
      <c r="N350" s="154"/>
    </row>
    <row r="351" spans="1:14" s="42" customFormat="1" ht="22.5" x14ac:dyDescent="0.2">
      <c r="A351" s="91" t="s">
        <v>1129</v>
      </c>
      <c r="B351" s="94" t="s">
        <v>1345</v>
      </c>
      <c r="C351" s="41"/>
      <c r="D351" s="162"/>
      <c r="E351" s="163"/>
      <c r="F351" s="163">
        <f>F352+F354</f>
        <v>141070</v>
      </c>
      <c r="G351" s="163">
        <f t="shared" si="161"/>
        <v>141070</v>
      </c>
      <c r="H351" s="163"/>
      <c r="I351" s="163">
        <f t="shared" ref="I351:J351" si="172">I352+I354</f>
        <v>141070</v>
      </c>
      <c r="J351" s="163">
        <f t="shared" si="172"/>
        <v>52500</v>
      </c>
      <c r="K351" s="164">
        <f t="shared" si="162"/>
        <v>-88570</v>
      </c>
      <c r="L351" s="164">
        <f t="shared" si="171"/>
        <v>37.215566739916355</v>
      </c>
      <c r="M351" s="164">
        <f t="shared" si="163"/>
        <v>52500</v>
      </c>
      <c r="N351" s="154"/>
    </row>
    <row r="352" spans="1:14" s="42" customFormat="1" ht="22.5" x14ac:dyDescent="0.2">
      <c r="A352" s="91" t="s">
        <v>1227</v>
      </c>
      <c r="B352" s="94" t="s">
        <v>1346</v>
      </c>
      <c r="C352" s="41"/>
      <c r="D352" s="162"/>
      <c r="E352" s="163"/>
      <c r="F352" s="163">
        <f>F353</f>
        <v>88570</v>
      </c>
      <c r="G352" s="163">
        <f t="shared" si="161"/>
        <v>88570</v>
      </c>
      <c r="H352" s="163"/>
      <c r="I352" s="163">
        <f t="shared" ref="I352:J352" si="173">I353</f>
        <v>88570</v>
      </c>
      <c r="J352" s="163">
        <f t="shared" si="173"/>
        <v>0</v>
      </c>
      <c r="K352" s="164">
        <f t="shared" si="162"/>
        <v>-88570</v>
      </c>
      <c r="L352" s="164">
        <f t="shared" si="171"/>
        <v>0</v>
      </c>
      <c r="M352" s="164">
        <f t="shared" si="163"/>
        <v>0</v>
      </c>
      <c r="N352" s="154"/>
    </row>
    <row r="353" spans="1:14" s="46" customFormat="1" x14ac:dyDescent="0.2">
      <c r="A353" s="92" t="s">
        <v>1228</v>
      </c>
      <c r="B353" s="228" t="s">
        <v>1347</v>
      </c>
      <c r="C353" s="45"/>
      <c r="D353" s="71"/>
      <c r="E353" s="62"/>
      <c r="F353" s="62">
        <v>88570</v>
      </c>
      <c r="G353" s="62">
        <f t="shared" si="161"/>
        <v>88570</v>
      </c>
      <c r="H353" s="62"/>
      <c r="I353" s="69">
        <v>88570</v>
      </c>
      <c r="J353" s="69"/>
      <c r="K353" s="69">
        <f t="shared" si="162"/>
        <v>-88570</v>
      </c>
      <c r="L353" s="69">
        <f t="shared" si="171"/>
        <v>0</v>
      </c>
      <c r="M353" s="69">
        <f t="shared" si="163"/>
        <v>0</v>
      </c>
      <c r="N353" s="190"/>
    </row>
    <row r="354" spans="1:14" s="46" customFormat="1" ht="22.5" x14ac:dyDescent="0.2">
      <c r="A354" s="91" t="s">
        <v>1218</v>
      </c>
      <c r="B354" s="94" t="s">
        <v>1348</v>
      </c>
      <c r="C354" s="45"/>
      <c r="D354" s="71"/>
      <c r="E354" s="62"/>
      <c r="F354" s="163">
        <f>F355</f>
        <v>52500</v>
      </c>
      <c r="G354" s="163">
        <f t="shared" si="161"/>
        <v>52500</v>
      </c>
      <c r="H354" s="163"/>
      <c r="I354" s="163">
        <f t="shared" ref="I354:J354" si="174">I355</f>
        <v>52500</v>
      </c>
      <c r="J354" s="163">
        <f t="shared" si="174"/>
        <v>52500</v>
      </c>
      <c r="K354" s="164">
        <f t="shared" si="162"/>
        <v>0</v>
      </c>
      <c r="L354" s="164">
        <f t="shared" si="171"/>
        <v>100</v>
      </c>
      <c r="M354" s="164">
        <f t="shared" si="163"/>
        <v>52500</v>
      </c>
      <c r="N354" s="154"/>
    </row>
    <row r="355" spans="1:14" s="46" customFormat="1" ht="22.5" x14ac:dyDescent="0.2">
      <c r="A355" s="92" t="s">
        <v>1219</v>
      </c>
      <c r="B355" s="228" t="s">
        <v>1349</v>
      </c>
      <c r="C355" s="45"/>
      <c r="D355" s="71"/>
      <c r="E355" s="62"/>
      <c r="F355" s="62">
        <v>52500</v>
      </c>
      <c r="G355" s="62">
        <f t="shared" si="161"/>
        <v>52500</v>
      </c>
      <c r="H355" s="62"/>
      <c r="I355" s="69">
        <v>52500</v>
      </c>
      <c r="J355" s="69">
        <v>52500</v>
      </c>
      <c r="K355" s="69">
        <f t="shared" si="162"/>
        <v>0</v>
      </c>
      <c r="L355" s="69">
        <f t="shared" si="171"/>
        <v>100</v>
      </c>
      <c r="M355" s="69">
        <f t="shared" si="163"/>
        <v>52500</v>
      </c>
      <c r="N355" s="190"/>
    </row>
    <row r="356" spans="1:14" s="38" customFormat="1" ht="24" x14ac:dyDescent="0.2">
      <c r="A356" s="53" t="s">
        <v>343</v>
      </c>
      <c r="B356" s="37" t="s">
        <v>344</v>
      </c>
      <c r="C356" s="35" t="s">
        <v>5</v>
      </c>
      <c r="D356" s="158">
        <f>D362</f>
        <v>6770296.3399999999</v>
      </c>
      <c r="E356" s="158">
        <f>E357+E369</f>
        <v>25723420</v>
      </c>
      <c r="F356" s="158">
        <f>F357+F369</f>
        <v>25723420</v>
      </c>
      <c r="G356" s="158">
        <f t="shared" si="161"/>
        <v>0</v>
      </c>
      <c r="H356" s="158">
        <f t="shared" si="169"/>
        <v>100</v>
      </c>
      <c r="I356" s="158">
        <f t="shared" ref="I356:J356" si="175">I357+I369</f>
        <v>25723420</v>
      </c>
      <c r="J356" s="158">
        <f t="shared" si="175"/>
        <v>24527422.899999999</v>
      </c>
      <c r="K356" s="159">
        <f t="shared" si="162"/>
        <v>-1195997.1000000015</v>
      </c>
      <c r="L356" s="159">
        <f t="shared" si="171"/>
        <v>95.350551754004712</v>
      </c>
      <c r="M356" s="159">
        <f t="shared" si="163"/>
        <v>17757126.559999999</v>
      </c>
      <c r="N356" s="155">
        <f t="shared" si="164"/>
        <v>362.27990132555999</v>
      </c>
    </row>
    <row r="357" spans="1:14" s="38" customFormat="1" ht="12" x14ac:dyDescent="0.2">
      <c r="A357" s="53" t="s">
        <v>1145</v>
      </c>
      <c r="B357" s="37" t="s">
        <v>1146</v>
      </c>
      <c r="C357" s="35"/>
      <c r="D357" s="158">
        <f>D358+D362</f>
        <v>6770296.3399999999</v>
      </c>
      <c r="E357" s="158">
        <f>E358+E362</f>
        <v>18523420</v>
      </c>
      <c r="F357" s="158">
        <f>F358+F362</f>
        <v>18523420</v>
      </c>
      <c r="G357" s="158">
        <f t="shared" si="161"/>
        <v>0</v>
      </c>
      <c r="H357" s="158">
        <f t="shared" si="169"/>
        <v>100</v>
      </c>
      <c r="I357" s="158">
        <f t="shared" ref="I357:J357" si="176">I358+I362</f>
        <v>18523420</v>
      </c>
      <c r="J357" s="158">
        <f t="shared" si="176"/>
        <v>17327422.899999999</v>
      </c>
      <c r="K357" s="159">
        <f t="shared" si="162"/>
        <v>-1195997.1000000015</v>
      </c>
      <c r="L357" s="159">
        <f t="shared" si="171"/>
        <v>93.543324612841459</v>
      </c>
      <c r="M357" s="159">
        <f t="shared" si="163"/>
        <v>10557126.559999999</v>
      </c>
      <c r="N357" s="155">
        <f t="shared" si="164"/>
        <v>255.93300543769107</v>
      </c>
    </row>
    <row r="358" spans="1:14" s="77" customFormat="1" ht="33.75" x14ac:dyDescent="0.2">
      <c r="A358" s="143" t="s">
        <v>1144</v>
      </c>
      <c r="B358" s="88" t="s">
        <v>1350</v>
      </c>
      <c r="C358" s="41"/>
      <c r="D358" s="163"/>
      <c r="E358" s="163">
        <f>E359</f>
        <v>4500000</v>
      </c>
      <c r="F358" s="163">
        <f>F359</f>
        <v>4500000</v>
      </c>
      <c r="G358" s="163">
        <f t="shared" si="161"/>
        <v>0</v>
      </c>
      <c r="H358" s="163">
        <f t="shared" si="169"/>
        <v>100</v>
      </c>
      <c r="I358" s="163">
        <f t="shared" ref="I358:J360" si="177">I359</f>
        <v>4500000</v>
      </c>
      <c r="J358" s="163">
        <f t="shared" si="177"/>
        <v>4084227.25</v>
      </c>
      <c r="K358" s="164">
        <f t="shared" si="162"/>
        <v>-415772.75</v>
      </c>
      <c r="L358" s="164">
        <f t="shared" si="171"/>
        <v>90.760605555555557</v>
      </c>
      <c r="M358" s="164">
        <f t="shared" si="163"/>
        <v>4084227.25</v>
      </c>
      <c r="N358" s="154"/>
    </row>
    <row r="359" spans="1:14" s="77" customFormat="1" ht="33.75" x14ac:dyDescent="0.2">
      <c r="A359" s="91" t="s">
        <v>1117</v>
      </c>
      <c r="B359" s="88" t="s">
        <v>1351</v>
      </c>
      <c r="C359" s="41"/>
      <c r="D359" s="163"/>
      <c r="E359" s="163">
        <v>4500000</v>
      </c>
      <c r="F359" s="163">
        <f>F360</f>
        <v>4500000</v>
      </c>
      <c r="G359" s="163">
        <f t="shared" si="161"/>
        <v>0</v>
      </c>
      <c r="H359" s="163">
        <f t="shared" si="169"/>
        <v>100</v>
      </c>
      <c r="I359" s="163">
        <f t="shared" si="177"/>
        <v>4500000</v>
      </c>
      <c r="J359" s="163">
        <f t="shared" si="177"/>
        <v>4084227.25</v>
      </c>
      <c r="K359" s="164">
        <f t="shared" si="162"/>
        <v>-415772.75</v>
      </c>
      <c r="L359" s="164">
        <f t="shared" si="171"/>
        <v>90.760605555555557</v>
      </c>
      <c r="M359" s="164">
        <f t="shared" si="163"/>
        <v>4084227.25</v>
      </c>
      <c r="N359" s="154"/>
    </row>
    <row r="360" spans="1:14" s="77" customFormat="1" ht="22.5" x14ac:dyDescent="0.2">
      <c r="A360" s="91" t="s">
        <v>1218</v>
      </c>
      <c r="B360" s="88" t="s">
        <v>1352</v>
      </c>
      <c r="C360" s="41"/>
      <c r="D360" s="163"/>
      <c r="E360" s="163"/>
      <c r="F360" s="163">
        <f>F361</f>
        <v>4500000</v>
      </c>
      <c r="G360" s="163">
        <f t="shared" si="161"/>
        <v>4500000</v>
      </c>
      <c r="H360" s="163"/>
      <c r="I360" s="163">
        <f t="shared" si="177"/>
        <v>4500000</v>
      </c>
      <c r="J360" s="163">
        <f t="shared" si="177"/>
        <v>4084227.25</v>
      </c>
      <c r="K360" s="164">
        <f t="shared" si="162"/>
        <v>-415772.75</v>
      </c>
      <c r="L360" s="164">
        <f t="shared" si="171"/>
        <v>90.760605555555557</v>
      </c>
      <c r="M360" s="164">
        <f t="shared" si="163"/>
        <v>4084227.25</v>
      </c>
      <c r="N360" s="154"/>
    </row>
    <row r="361" spans="1:14" s="196" customFormat="1" ht="22.5" x14ac:dyDescent="0.2">
      <c r="A361" s="92" t="s">
        <v>1219</v>
      </c>
      <c r="B361" s="97" t="s">
        <v>1353</v>
      </c>
      <c r="C361" s="45"/>
      <c r="D361" s="62"/>
      <c r="E361" s="62"/>
      <c r="F361" s="62">
        <v>4500000</v>
      </c>
      <c r="G361" s="62">
        <f t="shared" si="161"/>
        <v>4500000</v>
      </c>
      <c r="H361" s="62"/>
      <c r="I361" s="62">
        <v>4500000</v>
      </c>
      <c r="J361" s="69">
        <v>4084227.25</v>
      </c>
      <c r="K361" s="69">
        <f t="shared" si="162"/>
        <v>-415772.75</v>
      </c>
      <c r="L361" s="69">
        <f t="shared" si="171"/>
        <v>90.760605555555557</v>
      </c>
      <c r="M361" s="69">
        <f t="shared" si="163"/>
        <v>4084227.25</v>
      </c>
      <c r="N361" s="190"/>
    </row>
    <row r="362" spans="1:14" s="48" customFormat="1" ht="32.25" x14ac:dyDescent="0.2">
      <c r="A362" s="47" t="s">
        <v>1081</v>
      </c>
      <c r="B362" s="37" t="s">
        <v>345</v>
      </c>
      <c r="C362" s="35" t="s">
        <v>5</v>
      </c>
      <c r="D362" s="158">
        <f>D363</f>
        <v>6770296.3399999999</v>
      </c>
      <c r="E362" s="158">
        <f>E363</f>
        <v>14023420</v>
      </c>
      <c r="F362" s="158">
        <f t="shared" ref="F362:F363" si="178">F363</f>
        <v>14023420</v>
      </c>
      <c r="G362" s="158">
        <f t="shared" si="161"/>
        <v>0</v>
      </c>
      <c r="H362" s="158">
        <f t="shared" si="169"/>
        <v>100</v>
      </c>
      <c r="I362" s="158">
        <f t="shared" ref="I362:J363" si="179">I363</f>
        <v>14023420</v>
      </c>
      <c r="J362" s="158">
        <f t="shared" si="179"/>
        <v>13243195.65</v>
      </c>
      <c r="K362" s="159">
        <f t="shared" si="162"/>
        <v>-780224.34999999963</v>
      </c>
      <c r="L362" s="159">
        <f t="shared" si="171"/>
        <v>94.436276243598215</v>
      </c>
      <c r="M362" s="159">
        <f t="shared" si="163"/>
        <v>6472899.3100000005</v>
      </c>
      <c r="N362" s="155">
        <f t="shared" si="164"/>
        <v>195.60732625183732</v>
      </c>
    </row>
    <row r="363" spans="1:14" s="42" customFormat="1" ht="33.75" x14ac:dyDescent="0.2">
      <c r="A363" s="39" t="s">
        <v>1077</v>
      </c>
      <c r="B363" s="40" t="s">
        <v>346</v>
      </c>
      <c r="C363" s="41" t="s">
        <v>5</v>
      </c>
      <c r="D363" s="163">
        <f>D364</f>
        <v>6770296.3399999999</v>
      </c>
      <c r="E363" s="163">
        <v>14023420</v>
      </c>
      <c r="F363" s="163">
        <f t="shared" si="178"/>
        <v>14023420</v>
      </c>
      <c r="G363" s="163">
        <f t="shared" si="161"/>
        <v>0</v>
      </c>
      <c r="H363" s="163">
        <f t="shared" si="169"/>
        <v>100</v>
      </c>
      <c r="I363" s="163">
        <f t="shared" si="179"/>
        <v>14023420</v>
      </c>
      <c r="J363" s="163">
        <f t="shared" si="179"/>
        <v>13243195.65</v>
      </c>
      <c r="K363" s="164">
        <f t="shared" si="162"/>
        <v>-780224.34999999963</v>
      </c>
      <c r="L363" s="164">
        <f t="shared" si="171"/>
        <v>94.436276243598215</v>
      </c>
      <c r="M363" s="164">
        <f t="shared" si="163"/>
        <v>6472899.3100000005</v>
      </c>
      <c r="N363" s="154">
        <f t="shared" si="164"/>
        <v>195.60732625183732</v>
      </c>
    </row>
    <row r="364" spans="1:14" s="42" customFormat="1" x14ac:dyDescent="0.2">
      <c r="A364" s="39" t="s">
        <v>13</v>
      </c>
      <c r="B364" s="40" t="s">
        <v>347</v>
      </c>
      <c r="C364" s="41" t="s">
        <v>5</v>
      </c>
      <c r="D364" s="163">
        <f>D365</f>
        <v>6770296.3399999999</v>
      </c>
      <c r="E364" s="163">
        <f>E365</f>
        <v>0</v>
      </c>
      <c r="F364" s="163">
        <f>F365+F368</f>
        <v>14023420</v>
      </c>
      <c r="G364" s="163">
        <f t="shared" si="161"/>
        <v>14023420</v>
      </c>
      <c r="H364" s="163"/>
      <c r="I364" s="163">
        <f t="shared" ref="I364:J364" si="180">I365+I368</f>
        <v>14023420</v>
      </c>
      <c r="J364" s="163">
        <f t="shared" si="180"/>
        <v>13243195.65</v>
      </c>
      <c r="K364" s="164">
        <f t="shared" si="162"/>
        <v>-780224.34999999963</v>
      </c>
      <c r="L364" s="164">
        <f t="shared" si="171"/>
        <v>94.436276243598215</v>
      </c>
      <c r="M364" s="164">
        <f t="shared" si="163"/>
        <v>6472899.3100000005</v>
      </c>
      <c r="N364" s="154">
        <f t="shared" si="164"/>
        <v>195.60732625183732</v>
      </c>
    </row>
    <row r="365" spans="1:14" s="42" customFormat="1" x14ac:dyDescent="0.2">
      <c r="A365" s="39" t="s">
        <v>32</v>
      </c>
      <c r="B365" s="40" t="s">
        <v>348</v>
      </c>
      <c r="C365" s="41" t="s">
        <v>5</v>
      </c>
      <c r="D365" s="162">
        <v>6770296.3399999999</v>
      </c>
      <c r="E365" s="163">
        <f>SUM(E366:E367)</f>
        <v>0</v>
      </c>
      <c r="F365" s="163">
        <f>SUM(F366:F367)</f>
        <v>13963420</v>
      </c>
      <c r="G365" s="163">
        <f t="shared" si="161"/>
        <v>13963420</v>
      </c>
      <c r="H365" s="163"/>
      <c r="I365" s="163">
        <f t="shared" ref="I365:J365" si="181">SUM(I366:I367)</f>
        <v>13963420</v>
      </c>
      <c r="J365" s="163">
        <f t="shared" si="181"/>
        <v>13183195.65</v>
      </c>
      <c r="K365" s="164">
        <f t="shared" si="162"/>
        <v>-780224.34999999963</v>
      </c>
      <c r="L365" s="164">
        <f t="shared" si="171"/>
        <v>94.412369247648499</v>
      </c>
      <c r="M365" s="164">
        <f t="shared" si="163"/>
        <v>6412899.3100000005</v>
      </c>
      <c r="N365" s="154">
        <f t="shared" si="164"/>
        <v>194.7211021194384</v>
      </c>
    </row>
    <row r="366" spans="1:14" s="46" customFormat="1" ht="33.75" x14ac:dyDescent="0.2">
      <c r="A366" s="43" t="s">
        <v>38</v>
      </c>
      <c r="B366" s="44" t="s">
        <v>349</v>
      </c>
      <c r="C366" s="45" t="s">
        <v>5</v>
      </c>
      <c r="D366" s="71">
        <v>6558499.3399999999</v>
      </c>
      <c r="E366" s="62"/>
      <c r="F366" s="62">
        <v>11988350</v>
      </c>
      <c r="G366" s="62">
        <f t="shared" si="161"/>
        <v>11988350</v>
      </c>
      <c r="H366" s="62"/>
      <c r="I366" s="62">
        <v>11988352</v>
      </c>
      <c r="J366" s="62">
        <v>11208127.65</v>
      </c>
      <c r="K366" s="69">
        <f t="shared" si="162"/>
        <v>-780224.34999999963</v>
      </c>
      <c r="L366" s="69">
        <f t="shared" si="171"/>
        <v>93.491813136617949</v>
      </c>
      <c r="M366" s="69">
        <f t="shared" si="163"/>
        <v>4649628.3100000005</v>
      </c>
      <c r="N366" s="190">
        <f t="shared" si="164"/>
        <v>170.89469814599389</v>
      </c>
    </row>
    <row r="367" spans="1:14" s="46" customFormat="1" ht="22.5" x14ac:dyDescent="0.2">
      <c r="A367" s="43" t="s">
        <v>40</v>
      </c>
      <c r="B367" s="44" t="s">
        <v>350</v>
      </c>
      <c r="C367" s="45" t="s">
        <v>5</v>
      </c>
      <c r="D367" s="71">
        <v>211797</v>
      </c>
      <c r="E367" s="62"/>
      <c r="F367" s="62">
        <v>1975070</v>
      </c>
      <c r="G367" s="62">
        <f t="shared" si="161"/>
        <v>1975070</v>
      </c>
      <c r="H367" s="62"/>
      <c r="I367" s="69">
        <v>1975068</v>
      </c>
      <c r="J367" s="69">
        <v>1975068</v>
      </c>
      <c r="K367" s="69">
        <f t="shared" si="162"/>
        <v>0</v>
      </c>
      <c r="L367" s="69">
        <f t="shared" si="171"/>
        <v>100</v>
      </c>
      <c r="M367" s="69">
        <f t="shared" si="163"/>
        <v>1763271</v>
      </c>
      <c r="N367" s="190">
        <f t="shared" si="164"/>
        <v>932.52878935962258</v>
      </c>
    </row>
    <row r="368" spans="1:14" s="42" customFormat="1" x14ac:dyDescent="0.2">
      <c r="A368" s="52" t="s">
        <v>1354</v>
      </c>
      <c r="B368" s="40" t="s">
        <v>1355</v>
      </c>
      <c r="C368" s="41"/>
      <c r="D368" s="162"/>
      <c r="E368" s="163"/>
      <c r="F368" s="163">
        <v>60000</v>
      </c>
      <c r="G368" s="163">
        <f t="shared" si="161"/>
        <v>60000</v>
      </c>
      <c r="H368" s="163"/>
      <c r="I368" s="164">
        <v>60000</v>
      </c>
      <c r="J368" s="164">
        <v>60000</v>
      </c>
      <c r="K368" s="164">
        <f t="shared" si="162"/>
        <v>0</v>
      </c>
      <c r="L368" s="164">
        <f t="shared" si="171"/>
        <v>100</v>
      </c>
      <c r="M368" s="164">
        <f t="shared" si="163"/>
        <v>60000</v>
      </c>
      <c r="N368" s="154"/>
    </row>
    <row r="369" spans="1:14" s="56" customFormat="1" ht="75" x14ac:dyDescent="0.25">
      <c r="A369" s="86" t="s">
        <v>1161</v>
      </c>
      <c r="B369" s="87" t="s">
        <v>1162</v>
      </c>
      <c r="C369" s="55"/>
      <c r="D369" s="191"/>
      <c r="E369" s="158">
        <f>E370</f>
        <v>7200000</v>
      </c>
      <c r="F369" s="158">
        <f>F370</f>
        <v>7200000</v>
      </c>
      <c r="G369" s="158">
        <f t="shared" si="161"/>
        <v>0</v>
      </c>
      <c r="H369" s="158">
        <f t="shared" si="169"/>
        <v>100</v>
      </c>
      <c r="I369" s="158">
        <f t="shared" ref="I369:J371" si="182">I370</f>
        <v>7200000</v>
      </c>
      <c r="J369" s="158">
        <f t="shared" si="182"/>
        <v>7200000</v>
      </c>
      <c r="K369" s="159">
        <f t="shared" si="162"/>
        <v>0</v>
      </c>
      <c r="L369" s="159">
        <f t="shared" si="171"/>
        <v>100</v>
      </c>
      <c r="M369" s="159">
        <f t="shared" si="163"/>
        <v>7200000</v>
      </c>
      <c r="N369" s="155"/>
    </row>
    <row r="370" spans="1:14" s="46" customFormat="1" ht="33.75" x14ac:dyDescent="0.2">
      <c r="A370" s="91" t="s">
        <v>1117</v>
      </c>
      <c r="B370" s="88" t="s">
        <v>1163</v>
      </c>
      <c r="C370" s="45"/>
      <c r="D370" s="71"/>
      <c r="E370" s="62">
        <v>7200000</v>
      </c>
      <c r="F370" s="62">
        <f>F371</f>
        <v>7200000</v>
      </c>
      <c r="G370" s="163">
        <f t="shared" si="161"/>
        <v>0</v>
      </c>
      <c r="H370" s="163">
        <f t="shared" si="169"/>
        <v>100</v>
      </c>
      <c r="I370" s="62">
        <f t="shared" si="182"/>
        <v>7200000</v>
      </c>
      <c r="J370" s="62">
        <f t="shared" si="182"/>
        <v>7200000</v>
      </c>
      <c r="K370" s="164">
        <f t="shared" si="162"/>
        <v>0</v>
      </c>
      <c r="L370" s="164">
        <f t="shared" si="171"/>
        <v>100</v>
      </c>
      <c r="M370" s="164">
        <f t="shared" si="163"/>
        <v>7200000</v>
      </c>
      <c r="N370" s="154"/>
    </row>
    <row r="371" spans="1:14" s="46" customFormat="1" ht="22.5" x14ac:dyDescent="0.2">
      <c r="A371" s="91" t="s">
        <v>1218</v>
      </c>
      <c r="B371" s="88" t="s">
        <v>1356</v>
      </c>
      <c r="C371" s="45"/>
      <c r="D371" s="71"/>
      <c r="E371" s="62"/>
      <c r="F371" s="62">
        <f>F372</f>
        <v>7200000</v>
      </c>
      <c r="G371" s="163">
        <f t="shared" si="161"/>
        <v>7200000</v>
      </c>
      <c r="H371" s="163"/>
      <c r="I371" s="62">
        <f t="shared" si="182"/>
        <v>7200000</v>
      </c>
      <c r="J371" s="62">
        <f t="shared" si="182"/>
        <v>7200000</v>
      </c>
      <c r="K371" s="164">
        <f t="shared" si="162"/>
        <v>0</v>
      </c>
      <c r="L371" s="164">
        <f t="shared" si="171"/>
        <v>100</v>
      </c>
      <c r="M371" s="164">
        <f t="shared" si="163"/>
        <v>7200000</v>
      </c>
      <c r="N371" s="154"/>
    </row>
    <row r="372" spans="1:14" s="46" customFormat="1" ht="22.5" x14ac:dyDescent="0.2">
      <c r="A372" s="92" t="s">
        <v>1219</v>
      </c>
      <c r="B372" s="97" t="s">
        <v>1357</v>
      </c>
      <c r="C372" s="45"/>
      <c r="D372" s="71"/>
      <c r="E372" s="62"/>
      <c r="F372" s="62">
        <v>7200000</v>
      </c>
      <c r="G372" s="62">
        <f t="shared" si="161"/>
        <v>7200000</v>
      </c>
      <c r="H372" s="62"/>
      <c r="I372" s="69">
        <v>7200000</v>
      </c>
      <c r="J372" s="69">
        <v>7200000</v>
      </c>
      <c r="K372" s="69">
        <f t="shared" si="162"/>
        <v>0</v>
      </c>
      <c r="L372" s="69">
        <f t="shared" si="171"/>
        <v>100</v>
      </c>
      <c r="M372" s="69">
        <f t="shared" si="163"/>
        <v>7200000</v>
      </c>
      <c r="N372" s="190"/>
    </row>
    <row r="373" spans="1:14" s="38" customFormat="1" ht="36" x14ac:dyDescent="0.2">
      <c r="A373" s="53" t="s">
        <v>351</v>
      </c>
      <c r="B373" s="37" t="s">
        <v>352</v>
      </c>
      <c r="C373" s="35" t="s">
        <v>5</v>
      </c>
      <c r="D373" s="158">
        <f>D374+D380+D385</f>
        <v>178456.04</v>
      </c>
      <c r="E373" s="158">
        <f>E374+E380+E385+E390</f>
        <v>4042030</v>
      </c>
      <c r="F373" s="158">
        <f>F374+F380+F385+F390</f>
        <v>4042030</v>
      </c>
      <c r="G373" s="158">
        <f t="shared" si="161"/>
        <v>0</v>
      </c>
      <c r="H373" s="158">
        <f t="shared" si="169"/>
        <v>100</v>
      </c>
      <c r="I373" s="158">
        <f t="shared" ref="I373:J373" si="183">I374+I380+I385+I390</f>
        <v>4042030</v>
      </c>
      <c r="J373" s="158">
        <f t="shared" si="183"/>
        <v>3712023.55</v>
      </c>
      <c r="K373" s="159">
        <f t="shared" si="162"/>
        <v>-330006.45000000019</v>
      </c>
      <c r="L373" s="159">
        <f t="shared" si="171"/>
        <v>91.835625910742863</v>
      </c>
      <c r="M373" s="159">
        <f t="shared" si="163"/>
        <v>3533567.51</v>
      </c>
      <c r="N373" s="155">
        <f t="shared" si="164"/>
        <v>2080.077284019078</v>
      </c>
    </row>
    <row r="374" spans="1:14" s="42" customFormat="1" ht="33.75" x14ac:dyDescent="0.2">
      <c r="A374" s="39" t="s">
        <v>353</v>
      </c>
      <c r="B374" s="40" t="s">
        <v>354</v>
      </c>
      <c r="C374" s="41" t="s">
        <v>5</v>
      </c>
      <c r="D374" s="163">
        <f>D375</f>
        <v>143361.54</v>
      </c>
      <c r="E374" s="163">
        <f>E375</f>
        <v>1455030</v>
      </c>
      <c r="F374" s="163">
        <f t="shared" ref="F374:F375" si="184">F375</f>
        <v>1455030</v>
      </c>
      <c r="G374" s="163">
        <f t="shared" si="161"/>
        <v>0</v>
      </c>
      <c r="H374" s="163">
        <f t="shared" si="169"/>
        <v>100</v>
      </c>
      <c r="I374" s="163">
        <f t="shared" ref="I374:J375" si="185">I375</f>
        <v>1455030</v>
      </c>
      <c r="J374" s="163">
        <f t="shared" si="185"/>
        <v>1125023.55</v>
      </c>
      <c r="K374" s="164">
        <f t="shared" si="162"/>
        <v>-330006.44999999995</v>
      </c>
      <c r="L374" s="164">
        <f t="shared" si="171"/>
        <v>77.319611966763574</v>
      </c>
      <c r="M374" s="164">
        <f t="shared" si="163"/>
        <v>981662.01</v>
      </c>
      <c r="N374" s="154">
        <f t="shared" si="164"/>
        <v>784.74572050495544</v>
      </c>
    </row>
    <row r="375" spans="1:14" s="42" customFormat="1" ht="33.75" x14ac:dyDescent="0.2">
      <c r="A375" s="39" t="s">
        <v>1077</v>
      </c>
      <c r="B375" s="40" t="s">
        <v>355</v>
      </c>
      <c r="C375" s="41" t="s">
        <v>5</v>
      </c>
      <c r="D375" s="163">
        <f>D376</f>
        <v>143361.54</v>
      </c>
      <c r="E375" s="163">
        <v>1455030</v>
      </c>
      <c r="F375" s="163">
        <f t="shared" si="184"/>
        <v>1455030</v>
      </c>
      <c r="G375" s="163">
        <f t="shared" si="161"/>
        <v>0</v>
      </c>
      <c r="H375" s="163">
        <f t="shared" si="169"/>
        <v>100</v>
      </c>
      <c r="I375" s="163">
        <f t="shared" si="185"/>
        <v>1455030</v>
      </c>
      <c r="J375" s="163">
        <f t="shared" si="185"/>
        <v>1125023.55</v>
      </c>
      <c r="K375" s="164">
        <f t="shared" si="162"/>
        <v>-330006.44999999995</v>
      </c>
      <c r="L375" s="164">
        <f t="shared" si="171"/>
        <v>77.319611966763574</v>
      </c>
      <c r="M375" s="164">
        <f t="shared" si="163"/>
        <v>981662.01</v>
      </c>
      <c r="N375" s="154">
        <f t="shared" si="164"/>
        <v>784.74572050495544</v>
      </c>
    </row>
    <row r="376" spans="1:14" s="42" customFormat="1" x14ac:dyDescent="0.2">
      <c r="A376" s="39" t="s">
        <v>13</v>
      </c>
      <c r="B376" s="40" t="s">
        <v>356</v>
      </c>
      <c r="C376" s="41" t="s">
        <v>5</v>
      </c>
      <c r="D376" s="163">
        <f>D377+D379</f>
        <v>143361.54</v>
      </c>
      <c r="E376" s="163">
        <f>E377+E379</f>
        <v>0</v>
      </c>
      <c r="F376" s="163">
        <f>F377+F379</f>
        <v>1455030</v>
      </c>
      <c r="G376" s="163">
        <f t="shared" si="161"/>
        <v>1455030</v>
      </c>
      <c r="H376" s="163"/>
      <c r="I376" s="163">
        <f t="shared" ref="I376:J376" si="186">I377+I379</f>
        <v>1455030</v>
      </c>
      <c r="J376" s="163">
        <f t="shared" si="186"/>
        <v>1125023.55</v>
      </c>
      <c r="K376" s="164">
        <f t="shared" si="162"/>
        <v>-330006.44999999995</v>
      </c>
      <c r="L376" s="164">
        <f t="shared" si="171"/>
        <v>77.319611966763574</v>
      </c>
      <c r="M376" s="164">
        <f t="shared" si="163"/>
        <v>981662.01</v>
      </c>
      <c r="N376" s="154">
        <f t="shared" si="164"/>
        <v>784.74572050495544</v>
      </c>
    </row>
    <row r="377" spans="1:14" s="42" customFormat="1" x14ac:dyDescent="0.2">
      <c r="A377" s="39" t="s">
        <v>32</v>
      </c>
      <c r="B377" s="40" t="s">
        <v>357</v>
      </c>
      <c r="C377" s="41" t="s">
        <v>5</v>
      </c>
      <c r="D377" s="163">
        <f>D378</f>
        <v>126400</v>
      </c>
      <c r="E377" s="163">
        <f>E378</f>
        <v>0</v>
      </c>
      <c r="F377" s="163">
        <f>F378</f>
        <v>1455030</v>
      </c>
      <c r="G377" s="163">
        <f t="shared" si="161"/>
        <v>1455030</v>
      </c>
      <c r="H377" s="163"/>
      <c r="I377" s="163">
        <f t="shared" ref="I377:J377" si="187">I378</f>
        <v>1455030</v>
      </c>
      <c r="J377" s="163">
        <f t="shared" si="187"/>
        <v>1125023.55</v>
      </c>
      <c r="K377" s="164">
        <f t="shared" si="162"/>
        <v>-330006.44999999995</v>
      </c>
      <c r="L377" s="164">
        <f t="shared" si="171"/>
        <v>77.319611966763574</v>
      </c>
      <c r="M377" s="164">
        <f t="shared" si="163"/>
        <v>998623.55</v>
      </c>
      <c r="N377" s="154">
        <f t="shared" si="164"/>
        <v>890.0502768987343</v>
      </c>
    </row>
    <row r="378" spans="1:14" s="46" customFormat="1" ht="22.5" x14ac:dyDescent="0.2">
      <c r="A378" s="43" t="s">
        <v>40</v>
      </c>
      <c r="B378" s="44" t="s">
        <v>358</v>
      </c>
      <c r="C378" s="45" t="s">
        <v>5</v>
      </c>
      <c r="D378" s="71">
        <v>126400</v>
      </c>
      <c r="E378" s="62"/>
      <c r="F378" s="62">
        <v>1455030</v>
      </c>
      <c r="G378" s="62">
        <f t="shared" si="161"/>
        <v>1455030</v>
      </c>
      <c r="H378" s="62"/>
      <c r="I378" s="69">
        <v>1455030</v>
      </c>
      <c r="J378" s="69">
        <v>1125023.55</v>
      </c>
      <c r="K378" s="69">
        <f t="shared" si="162"/>
        <v>-330006.44999999995</v>
      </c>
      <c r="L378" s="69">
        <f t="shared" si="171"/>
        <v>77.319611966763574</v>
      </c>
      <c r="M378" s="69">
        <f t="shared" si="163"/>
        <v>998623.55</v>
      </c>
      <c r="N378" s="190">
        <f t="shared" si="164"/>
        <v>890.0502768987343</v>
      </c>
    </row>
    <row r="379" spans="1:14" s="42" customFormat="1" x14ac:dyDescent="0.2">
      <c r="A379" s="39" t="s">
        <v>42</v>
      </c>
      <c r="B379" s="40" t="s">
        <v>359</v>
      </c>
      <c r="C379" s="41" t="s">
        <v>5</v>
      </c>
      <c r="D379" s="162">
        <v>16961.54</v>
      </c>
      <c r="E379" s="163"/>
      <c r="F379" s="163"/>
      <c r="G379" s="158">
        <f t="shared" si="161"/>
        <v>0</v>
      </c>
      <c r="H379" s="158"/>
      <c r="I379" s="164"/>
      <c r="J379" s="164"/>
      <c r="K379" s="164">
        <f t="shared" si="162"/>
        <v>0</v>
      </c>
      <c r="L379" s="164"/>
      <c r="M379" s="164">
        <f t="shared" si="163"/>
        <v>-16961.54</v>
      </c>
      <c r="N379" s="154">
        <f t="shared" si="164"/>
        <v>0</v>
      </c>
    </row>
    <row r="380" spans="1:14" s="48" customFormat="1" ht="74.25" x14ac:dyDescent="0.2">
      <c r="A380" s="47" t="s">
        <v>360</v>
      </c>
      <c r="B380" s="37" t="s">
        <v>361</v>
      </c>
      <c r="C380" s="35" t="s">
        <v>5</v>
      </c>
      <c r="D380" s="158">
        <f t="shared" ref="D380:E383" si="188">D381</f>
        <v>24566.15</v>
      </c>
      <c r="E380" s="158">
        <f t="shared" si="188"/>
        <v>1372000</v>
      </c>
      <c r="F380" s="158">
        <f t="shared" ref="F380:F383" si="189">F381</f>
        <v>1372000</v>
      </c>
      <c r="G380" s="158">
        <f t="shared" si="161"/>
        <v>0</v>
      </c>
      <c r="H380" s="158">
        <f t="shared" si="169"/>
        <v>100</v>
      </c>
      <c r="I380" s="158">
        <f t="shared" ref="I380:J383" si="190">I381</f>
        <v>1372000</v>
      </c>
      <c r="J380" s="158">
        <f t="shared" si="190"/>
        <v>1372000</v>
      </c>
      <c r="K380" s="159">
        <f t="shared" si="162"/>
        <v>0</v>
      </c>
      <c r="L380" s="159">
        <f t="shared" si="171"/>
        <v>100</v>
      </c>
      <c r="M380" s="159">
        <f t="shared" si="163"/>
        <v>1347433.85</v>
      </c>
      <c r="N380" s="155">
        <f t="shared" si="164"/>
        <v>5584.9207140720055</v>
      </c>
    </row>
    <row r="381" spans="1:14" s="42" customFormat="1" ht="22.5" x14ac:dyDescent="0.2">
      <c r="A381" s="39" t="s">
        <v>340</v>
      </c>
      <c r="B381" s="40" t="s">
        <v>362</v>
      </c>
      <c r="C381" s="41" t="s">
        <v>5</v>
      </c>
      <c r="D381" s="163">
        <f t="shared" si="188"/>
        <v>24566.15</v>
      </c>
      <c r="E381" s="163">
        <v>1372000</v>
      </c>
      <c r="F381" s="163">
        <f t="shared" si="189"/>
        <v>1372000</v>
      </c>
      <c r="G381" s="163">
        <f t="shared" si="161"/>
        <v>0</v>
      </c>
      <c r="H381" s="163">
        <f t="shared" si="169"/>
        <v>100</v>
      </c>
      <c r="I381" s="163">
        <f t="shared" si="190"/>
        <v>1372000</v>
      </c>
      <c r="J381" s="163">
        <f t="shared" si="190"/>
        <v>1372000</v>
      </c>
      <c r="K381" s="164">
        <f t="shared" si="162"/>
        <v>0</v>
      </c>
      <c r="L381" s="164">
        <f t="shared" si="171"/>
        <v>100</v>
      </c>
      <c r="M381" s="164">
        <f t="shared" si="163"/>
        <v>1347433.85</v>
      </c>
      <c r="N381" s="154">
        <f t="shared" si="164"/>
        <v>5584.9207140720055</v>
      </c>
    </row>
    <row r="382" spans="1:14" s="42" customFormat="1" x14ac:dyDescent="0.2">
      <c r="A382" s="39" t="s">
        <v>13</v>
      </c>
      <c r="B382" s="40" t="s">
        <v>363</v>
      </c>
      <c r="C382" s="41" t="s">
        <v>5</v>
      </c>
      <c r="D382" s="163">
        <f t="shared" si="188"/>
        <v>24566.15</v>
      </c>
      <c r="E382" s="163">
        <f t="shared" si="188"/>
        <v>0</v>
      </c>
      <c r="F382" s="163">
        <f t="shared" si="189"/>
        <v>1372000</v>
      </c>
      <c r="G382" s="163">
        <f t="shared" si="161"/>
        <v>1372000</v>
      </c>
      <c r="H382" s="163"/>
      <c r="I382" s="163">
        <f t="shared" si="190"/>
        <v>1372000</v>
      </c>
      <c r="J382" s="163">
        <f t="shared" si="190"/>
        <v>1372000</v>
      </c>
      <c r="K382" s="164">
        <f t="shared" si="162"/>
        <v>0</v>
      </c>
      <c r="L382" s="164">
        <f t="shared" si="171"/>
        <v>100</v>
      </c>
      <c r="M382" s="164">
        <f t="shared" si="163"/>
        <v>1347433.85</v>
      </c>
      <c r="N382" s="154">
        <f t="shared" si="164"/>
        <v>5584.9207140720055</v>
      </c>
    </row>
    <row r="383" spans="1:14" s="42" customFormat="1" ht="33.75" x14ac:dyDescent="0.2">
      <c r="A383" s="39" t="s">
        <v>341</v>
      </c>
      <c r="B383" s="40" t="s">
        <v>364</v>
      </c>
      <c r="C383" s="41" t="s">
        <v>5</v>
      </c>
      <c r="D383" s="163">
        <f t="shared" si="188"/>
        <v>24566.15</v>
      </c>
      <c r="E383" s="163">
        <f t="shared" si="188"/>
        <v>0</v>
      </c>
      <c r="F383" s="163">
        <f t="shared" si="189"/>
        <v>1372000</v>
      </c>
      <c r="G383" s="163">
        <f t="shared" si="161"/>
        <v>1372000</v>
      </c>
      <c r="H383" s="163"/>
      <c r="I383" s="163">
        <f t="shared" si="190"/>
        <v>1372000</v>
      </c>
      <c r="J383" s="163">
        <f t="shared" si="190"/>
        <v>1372000</v>
      </c>
      <c r="K383" s="164">
        <f t="shared" si="162"/>
        <v>0</v>
      </c>
      <c r="L383" s="164">
        <f t="shared" si="171"/>
        <v>100</v>
      </c>
      <c r="M383" s="164">
        <f t="shared" si="163"/>
        <v>1347433.85</v>
      </c>
      <c r="N383" s="154">
        <f t="shared" si="164"/>
        <v>5584.9207140720055</v>
      </c>
    </row>
    <row r="384" spans="1:14" s="46" customFormat="1" ht="78.75" x14ac:dyDescent="0.2">
      <c r="A384" s="43" t="s">
        <v>342</v>
      </c>
      <c r="B384" s="44" t="s">
        <v>365</v>
      </c>
      <c r="C384" s="45" t="s">
        <v>5</v>
      </c>
      <c r="D384" s="71">
        <v>24566.15</v>
      </c>
      <c r="E384" s="62"/>
      <c r="F384" s="62">
        <v>1372000</v>
      </c>
      <c r="G384" s="62">
        <f t="shared" si="161"/>
        <v>1372000</v>
      </c>
      <c r="H384" s="62"/>
      <c r="I384" s="69">
        <v>1372000</v>
      </c>
      <c r="J384" s="69">
        <v>1372000</v>
      </c>
      <c r="K384" s="69">
        <f t="shared" si="162"/>
        <v>0</v>
      </c>
      <c r="L384" s="69">
        <f t="shared" si="171"/>
        <v>100</v>
      </c>
      <c r="M384" s="69">
        <f t="shared" si="163"/>
        <v>1347433.85</v>
      </c>
      <c r="N384" s="190">
        <f t="shared" si="164"/>
        <v>5584.9207140720055</v>
      </c>
    </row>
    <row r="385" spans="1:14" s="48" customFormat="1" ht="42.75" x14ac:dyDescent="0.2">
      <c r="A385" s="79" t="s">
        <v>351</v>
      </c>
      <c r="B385" s="37" t="s">
        <v>366</v>
      </c>
      <c r="C385" s="35" t="s">
        <v>5</v>
      </c>
      <c r="D385" s="158">
        <f t="shared" ref="D385:E388" si="191">D386</f>
        <v>10528.35</v>
      </c>
      <c r="E385" s="158">
        <f t="shared" si="191"/>
        <v>0</v>
      </c>
      <c r="F385" s="158">
        <f t="shared" ref="F385:F388" si="192">F386</f>
        <v>0</v>
      </c>
      <c r="G385" s="158">
        <f t="shared" si="161"/>
        <v>0</v>
      </c>
      <c r="H385" s="158"/>
      <c r="I385" s="158"/>
      <c r="J385" s="159"/>
      <c r="K385" s="159">
        <f t="shared" si="162"/>
        <v>0</v>
      </c>
      <c r="L385" s="159"/>
      <c r="M385" s="159">
        <f t="shared" si="163"/>
        <v>-10528.35</v>
      </c>
      <c r="N385" s="155">
        <f t="shared" si="164"/>
        <v>0</v>
      </c>
    </row>
    <row r="386" spans="1:14" s="59" customFormat="1" ht="22.5" x14ac:dyDescent="0.2">
      <c r="A386" s="39" t="s">
        <v>340</v>
      </c>
      <c r="B386" s="57" t="s">
        <v>367</v>
      </c>
      <c r="C386" s="58" t="s">
        <v>5</v>
      </c>
      <c r="D386" s="163">
        <f t="shared" si="191"/>
        <v>10528.35</v>
      </c>
      <c r="E386" s="163">
        <f t="shared" si="191"/>
        <v>0</v>
      </c>
      <c r="F386" s="163">
        <f t="shared" si="192"/>
        <v>0</v>
      </c>
      <c r="G386" s="163">
        <f t="shared" si="161"/>
        <v>0</v>
      </c>
      <c r="H386" s="163"/>
      <c r="I386" s="163"/>
      <c r="J386" s="164"/>
      <c r="K386" s="164">
        <f t="shared" si="162"/>
        <v>0</v>
      </c>
      <c r="L386" s="164"/>
      <c r="M386" s="164">
        <f t="shared" si="163"/>
        <v>-10528.35</v>
      </c>
      <c r="N386" s="154">
        <f t="shared" si="164"/>
        <v>0</v>
      </c>
    </row>
    <row r="387" spans="1:14" s="59" customFormat="1" x14ac:dyDescent="0.2">
      <c r="A387" s="39" t="s">
        <v>13</v>
      </c>
      <c r="B387" s="57" t="s">
        <v>368</v>
      </c>
      <c r="C387" s="58" t="s">
        <v>5</v>
      </c>
      <c r="D387" s="163">
        <f t="shared" si="191"/>
        <v>10528.35</v>
      </c>
      <c r="E387" s="163">
        <f t="shared" si="191"/>
        <v>0</v>
      </c>
      <c r="F387" s="163">
        <f t="shared" si="192"/>
        <v>0</v>
      </c>
      <c r="G387" s="163">
        <f t="shared" si="161"/>
        <v>0</v>
      </c>
      <c r="H387" s="163"/>
      <c r="I387" s="163"/>
      <c r="J387" s="164"/>
      <c r="K387" s="164">
        <f t="shared" si="162"/>
        <v>0</v>
      </c>
      <c r="L387" s="164"/>
      <c r="M387" s="164">
        <f t="shared" si="163"/>
        <v>-10528.35</v>
      </c>
      <c r="N387" s="154">
        <f t="shared" si="164"/>
        <v>0</v>
      </c>
    </row>
    <row r="388" spans="1:14" s="59" customFormat="1" ht="33.75" x14ac:dyDescent="0.2">
      <c r="A388" s="39" t="s">
        <v>341</v>
      </c>
      <c r="B388" s="57" t="s">
        <v>369</v>
      </c>
      <c r="C388" s="58" t="s">
        <v>5</v>
      </c>
      <c r="D388" s="163">
        <f t="shared" si="191"/>
        <v>10528.35</v>
      </c>
      <c r="E388" s="163">
        <f t="shared" si="191"/>
        <v>0</v>
      </c>
      <c r="F388" s="163">
        <f t="shared" si="192"/>
        <v>0</v>
      </c>
      <c r="G388" s="163">
        <f t="shared" si="161"/>
        <v>0</v>
      </c>
      <c r="H388" s="163"/>
      <c r="I388" s="163"/>
      <c r="J388" s="164"/>
      <c r="K388" s="164">
        <f t="shared" si="162"/>
        <v>0</v>
      </c>
      <c r="L388" s="164"/>
      <c r="M388" s="164">
        <f t="shared" si="163"/>
        <v>-10528.35</v>
      </c>
      <c r="N388" s="154">
        <f t="shared" si="164"/>
        <v>0</v>
      </c>
    </row>
    <row r="389" spans="1:14" s="46" customFormat="1" ht="78.75" x14ac:dyDescent="0.2">
      <c r="A389" s="43" t="s">
        <v>342</v>
      </c>
      <c r="B389" s="44" t="s">
        <v>370</v>
      </c>
      <c r="C389" s="45" t="s">
        <v>5</v>
      </c>
      <c r="D389" s="71">
        <v>10528.35</v>
      </c>
      <c r="E389" s="62"/>
      <c r="F389" s="62"/>
      <c r="G389" s="165">
        <f t="shared" si="161"/>
        <v>0</v>
      </c>
      <c r="H389" s="165"/>
      <c r="I389" s="69"/>
      <c r="J389" s="69"/>
      <c r="K389" s="69">
        <f t="shared" si="162"/>
        <v>0</v>
      </c>
      <c r="L389" s="69"/>
      <c r="M389" s="69">
        <f t="shared" si="163"/>
        <v>-10528.35</v>
      </c>
      <c r="N389" s="190">
        <f t="shared" si="164"/>
        <v>0</v>
      </c>
    </row>
    <row r="390" spans="1:14" s="56" customFormat="1" ht="33" x14ac:dyDescent="0.25">
      <c r="A390" s="47" t="s">
        <v>1157</v>
      </c>
      <c r="B390" s="87" t="s">
        <v>1158</v>
      </c>
      <c r="C390" s="55"/>
      <c r="D390" s="191"/>
      <c r="E390" s="158">
        <f>E391</f>
        <v>1215000</v>
      </c>
      <c r="F390" s="158">
        <f>F391</f>
        <v>1215000</v>
      </c>
      <c r="G390" s="158">
        <f t="shared" si="161"/>
        <v>0</v>
      </c>
      <c r="H390" s="158">
        <f t="shared" si="169"/>
        <v>100</v>
      </c>
      <c r="I390" s="158">
        <f t="shared" ref="I390:J390" si="193">I391</f>
        <v>1215000</v>
      </c>
      <c r="J390" s="158">
        <f t="shared" si="193"/>
        <v>1215000</v>
      </c>
      <c r="K390" s="159">
        <f t="shared" si="162"/>
        <v>0</v>
      </c>
      <c r="L390" s="159">
        <f t="shared" si="171"/>
        <v>100</v>
      </c>
      <c r="M390" s="159">
        <f t="shared" si="163"/>
        <v>1215000</v>
      </c>
      <c r="N390" s="155"/>
    </row>
    <row r="391" spans="1:14" s="56" customFormat="1" ht="75" x14ac:dyDescent="0.25">
      <c r="A391" s="47" t="s">
        <v>1159</v>
      </c>
      <c r="B391" s="87" t="s">
        <v>1160</v>
      </c>
      <c r="C391" s="55"/>
      <c r="D391" s="191"/>
      <c r="E391" s="158">
        <f>E392+E400+E404</f>
        <v>1215000</v>
      </c>
      <c r="F391" s="158">
        <f>F392+F400+F404</f>
        <v>1215000</v>
      </c>
      <c r="G391" s="158">
        <f t="shared" si="161"/>
        <v>0</v>
      </c>
      <c r="H391" s="158">
        <f t="shared" si="169"/>
        <v>100</v>
      </c>
      <c r="I391" s="158">
        <f>I392+I400+I404</f>
        <v>1215000</v>
      </c>
      <c r="J391" s="158">
        <f>J392+J400+J404</f>
        <v>1215000</v>
      </c>
      <c r="K391" s="159">
        <f t="shared" si="162"/>
        <v>0</v>
      </c>
      <c r="L391" s="159">
        <f t="shared" si="171"/>
        <v>100</v>
      </c>
      <c r="M391" s="159">
        <f t="shared" si="163"/>
        <v>1215000</v>
      </c>
      <c r="N391" s="155"/>
    </row>
    <row r="392" spans="1:14" s="56" customFormat="1" ht="117" x14ac:dyDescent="0.25">
      <c r="A392" s="95" t="s">
        <v>1147</v>
      </c>
      <c r="B392" s="87" t="s">
        <v>1148</v>
      </c>
      <c r="C392" s="55"/>
      <c r="D392" s="191"/>
      <c r="E392" s="158">
        <f>E393</f>
        <v>235000</v>
      </c>
      <c r="F392" s="158">
        <f>F393</f>
        <v>235000</v>
      </c>
      <c r="G392" s="158">
        <f t="shared" si="161"/>
        <v>0</v>
      </c>
      <c r="H392" s="158">
        <f t="shared" si="169"/>
        <v>100</v>
      </c>
      <c r="I392" s="158">
        <f t="shared" ref="I392:J393" si="194">I393</f>
        <v>235000</v>
      </c>
      <c r="J392" s="158">
        <f t="shared" si="194"/>
        <v>235000</v>
      </c>
      <c r="K392" s="159">
        <f t="shared" si="162"/>
        <v>0</v>
      </c>
      <c r="L392" s="159">
        <f t="shared" si="171"/>
        <v>100</v>
      </c>
      <c r="M392" s="159">
        <f t="shared" si="163"/>
        <v>235000</v>
      </c>
      <c r="N392" s="155"/>
    </row>
    <row r="393" spans="1:14" s="42" customFormat="1" ht="33.75" x14ac:dyDescent="0.2">
      <c r="A393" s="91" t="s">
        <v>1117</v>
      </c>
      <c r="B393" s="88" t="s">
        <v>1149</v>
      </c>
      <c r="C393" s="41"/>
      <c r="D393" s="162"/>
      <c r="E393" s="163">
        <v>235000</v>
      </c>
      <c r="F393" s="163">
        <f>F394</f>
        <v>235000</v>
      </c>
      <c r="G393" s="163">
        <f t="shared" si="161"/>
        <v>0</v>
      </c>
      <c r="H393" s="163">
        <f t="shared" si="169"/>
        <v>100</v>
      </c>
      <c r="I393" s="163">
        <f t="shared" si="194"/>
        <v>235000</v>
      </c>
      <c r="J393" s="163">
        <f t="shared" si="194"/>
        <v>235000</v>
      </c>
      <c r="K393" s="164">
        <f t="shared" si="162"/>
        <v>0</v>
      </c>
      <c r="L393" s="164">
        <f t="shared" si="171"/>
        <v>100</v>
      </c>
      <c r="M393" s="164">
        <f t="shared" si="163"/>
        <v>235000</v>
      </c>
      <c r="N393" s="154"/>
    </row>
    <row r="394" spans="1:14" s="42" customFormat="1" ht="22.5" x14ac:dyDescent="0.2">
      <c r="A394" s="91" t="s">
        <v>1129</v>
      </c>
      <c r="B394" s="88" t="s">
        <v>1359</v>
      </c>
      <c r="C394" s="41"/>
      <c r="D394" s="162"/>
      <c r="E394" s="163"/>
      <c r="F394" s="163">
        <f>F395+F397+F398</f>
        <v>235000</v>
      </c>
      <c r="G394" s="163">
        <f t="shared" si="161"/>
        <v>235000</v>
      </c>
      <c r="H394" s="163"/>
      <c r="I394" s="163">
        <f t="shared" ref="I394:J394" si="195">I395+I397+I398</f>
        <v>235000</v>
      </c>
      <c r="J394" s="163">
        <f t="shared" si="195"/>
        <v>235000</v>
      </c>
      <c r="K394" s="164">
        <f t="shared" si="162"/>
        <v>0</v>
      </c>
      <c r="L394" s="164">
        <f t="shared" si="171"/>
        <v>100</v>
      </c>
      <c r="M394" s="164">
        <f t="shared" si="163"/>
        <v>235000</v>
      </c>
      <c r="N394" s="154"/>
    </row>
    <row r="395" spans="1:14" s="42" customFormat="1" ht="22.5" x14ac:dyDescent="0.2">
      <c r="A395" s="91" t="s">
        <v>1227</v>
      </c>
      <c r="B395" s="88" t="s">
        <v>1360</v>
      </c>
      <c r="C395" s="41"/>
      <c r="D395" s="162"/>
      <c r="E395" s="163"/>
      <c r="F395" s="163">
        <f>F396</f>
        <v>100000</v>
      </c>
      <c r="G395" s="163">
        <f t="shared" si="161"/>
        <v>100000</v>
      </c>
      <c r="H395" s="163"/>
      <c r="I395" s="163">
        <f t="shared" ref="I395:J395" si="196">I396</f>
        <v>100000</v>
      </c>
      <c r="J395" s="163">
        <f t="shared" si="196"/>
        <v>100000</v>
      </c>
      <c r="K395" s="164">
        <f t="shared" si="162"/>
        <v>0</v>
      </c>
      <c r="L395" s="164">
        <f t="shared" si="171"/>
        <v>100</v>
      </c>
      <c r="M395" s="164">
        <f t="shared" si="163"/>
        <v>100000</v>
      </c>
      <c r="N395" s="154"/>
    </row>
    <row r="396" spans="1:14" s="46" customFormat="1" x14ac:dyDescent="0.2">
      <c r="A396" s="96" t="s">
        <v>1228</v>
      </c>
      <c r="B396" s="227" t="s">
        <v>1361</v>
      </c>
      <c r="C396" s="45"/>
      <c r="D396" s="71"/>
      <c r="E396" s="62"/>
      <c r="F396" s="62">
        <v>100000</v>
      </c>
      <c r="G396" s="165">
        <f t="shared" si="161"/>
        <v>100000</v>
      </c>
      <c r="H396" s="165"/>
      <c r="I396" s="69">
        <v>100000</v>
      </c>
      <c r="J396" s="69">
        <v>100000</v>
      </c>
      <c r="K396" s="69">
        <f t="shared" si="162"/>
        <v>0</v>
      </c>
      <c r="L396" s="69">
        <f t="shared" si="171"/>
        <v>100</v>
      </c>
      <c r="M396" s="69">
        <f t="shared" si="163"/>
        <v>100000</v>
      </c>
      <c r="N396" s="190"/>
    </row>
    <row r="397" spans="1:14" s="42" customFormat="1" ht="22.5" x14ac:dyDescent="0.2">
      <c r="A397" s="143" t="s">
        <v>1358</v>
      </c>
      <c r="B397" s="88" t="s">
        <v>1362</v>
      </c>
      <c r="C397" s="41"/>
      <c r="D397" s="162"/>
      <c r="E397" s="163"/>
      <c r="F397" s="163">
        <v>130000</v>
      </c>
      <c r="G397" s="163">
        <f t="shared" ref="G397:G460" si="197">F397-E397</f>
        <v>130000</v>
      </c>
      <c r="H397" s="163"/>
      <c r="I397" s="164">
        <v>130000</v>
      </c>
      <c r="J397" s="164">
        <v>130000</v>
      </c>
      <c r="K397" s="164">
        <f t="shared" ref="K397:K460" si="198">J397-I397</f>
        <v>0</v>
      </c>
      <c r="L397" s="164">
        <f t="shared" ref="L397:L460" si="199">J397/I397*100</f>
        <v>100</v>
      </c>
      <c r="M397" s="164">
        <f t="shared" ref="M397:M460" si="200">J397-D397</f>
        <v>130000</v>
      </c>
      <c r="N397" s="154"/>
    </row>
    <row r="398" spans="1:14" s="42" customFormat="1" ht="22.5" x14ac:dyDescent="0.2">
      <c r="A398" s="91" t="s">
        <v>1218</v>
      </c>
      <c r="B398" s="88" t="s">
        <v>1363</v>
      </c>
      <c r="C398" s="41"/>
      <c r="D398" s="162"/>
      <c r="E398" s="163"/>
      <c r="F398" s="163">
        <f>F399</f>
        <v>5000</v>
      </c>
      <c r="G398" s="163">
        <f t="shared" si="197"/>
        <v>5000</v>
      </c>
      <c r="H398" s="163"/>
      <c r="I398" s="163">
        <f t="shared" ref="I398:J398" si="201">I399</f>
        <v>5000</v>
      </c>
      <c r="J398" s="163">
        <f t="shared" si="201"/>
        <v>5000</v>
      </c>
      <c r="K398" s="164">
        <f t="shared" si="198"/>
        <v>0</v>
      </c>
      <c r="L398" s="164">
        <f t="shared" si="199"/>
        <v>100</v>
      </c>
      <c r="M398" s="164">
        <f t="shared" si="200"/>
        <v>5000</v>
      </c>
      <c r="N398" s="154"/>
    </row>
    <row r="399" spans="1:14" s="46" customFormat="1" ht="22.5" x14ac:dyDescent="0.2">
      <c r="A399" s="92" t="s">
        <v>1265</v>
      </c>
      <c r="B399" s="227" t="s">
        <v>1364</v>
      </c>
      <c r="C399" s="45"/>
      <c r="D399" s="71"/>
      <c r="E399" s="62"/>
      <c r="F399" s="62">
        <v>5000</v>
      </c>
      <c r="G399" s="62">
        <f t="shared" si="197"/>
        <v>5000</v>
      </c>
      <c r="H399" s="62"/>
      <c r="I399" s="69">
        <v>5000</v>
      </c>
      <c r="J399" s="69">
        <v>5000</v>
      </c>
      <c r="K399" s="69">
        <f t="shared" si="198"/>
        <v>0</v>
      </c>
      <c r="L399" s="69">
        <f t="shared" si="199"/>
        <v>100</v>
      </c>
      <c r="M399" s="69">
        <f t="shared" si="200"/>
        <v>5000</v>
      </c>
      <c r="N399" s="190"/>
    </row>
    <row r="400" spans="1:14" s="56" customFormat="1" ht="85.5" x14ac:dyDescent="0.25">
      <c r="A400" s="86" t="s">
        <v>1150</v>
      </c>
      <c r="B400" s="87" t="s">
        <v>1151</v>
      </c>
      <c r="C400" s="55"/>
      <c r="D400" s="191"/>
      <c r="E400" s="158">
        <f>E401</f>
        <v>166000</v>
      </c>
      <c r="F400" s="158">
        <f>F401</f>
        <v>166000</v>
      </c>
      <c r="G400" s="158">
        <f t="shared" si="197"/>
        <v>0</v>
      </c>
      <c r="H400" s="158">
        <f t="shared" ref="H400:H458" si="202">F400/E400*100</f>
        <v>100</v>
      </c>
      <c r="I400" s="158">
        <f t="shared" ref="I400:J402" si="203">I401</f>
        <v>166000</v>
      </c>
      <c r="J400" s="158">
        <f t="shared" si="203"/>
        <v>166000</v>
      </c>
      <c r="K400" s="159">
        <f t="shared" si="198"/>
        <v>0</v>
      </c>
      <c r="L400" s="159">
        <f t="shared" si="199"/>
        <v>100</v>
      </c>
      <c r="M400" s="159">
        <f t="shared" si="200"/>
        <v>166000</v>
      </c>
      <c r="N400" s="155"/>
    </row>
    <row r="401" spans="1:14" s="42" customFormat="1" ht="33.75" x14ac:dyDescent="0.2">
      <c r="A401" s="91" t="s">
        <v>1117</v>
      </c>
      <c r="B401" s="88" t="s">
        <v>1152</v>
      </c>
      <c r="C401" s="41"/>
      <c r="D401" s="162"/>
      <c r="E401" s="163">
        <v>166000</v>
      </c>
      <c r="F401" s="163">
        <f>F402</f>
        <v>166000</v>
      </c>
      <c r="G401" s="163">
        <f t="shared" si="197"/>
        <v>0</v>
      </c>
      <c r="H401" s="163">
        <f t="shared" si="202"/>
        <v>100</v>
      </c>
      <c r="I401" s="163">
        <f t="shared" si="203"/>
        <v>166000</v>
      </c>
      <c r="J401" s="163">
        <f t="shared" si="203"/>
        <v>166000</v>
      </c>
      <c r="K401" s="164">
        <f t="shared" si="198"/>
        <v>0</v>
      </c>
      <c r="L401" s="164">
        <f t="shared" si="199"/>
        <v>100</v>
      </c>
      <c r="M401" s="164">
        <f t="shared" si="200"/>
        <v>166000</v>
      </c>
      <c r="N401" s="154"/>
    </row>
    <row r="402" spans="1:14" s="42" customFormat="1" ht="22.5" x14ac:dyDescent="0.2">
      <c r="A402" s="91" t="s">
        <v>1227</v>
      </c>
      <c r="B402" s="88" t="s">
        <v>1365</v>
      </c>
      <c r="C402" s="41"/>
      <c r="D402" s="162"/>
      <c r="E402" s="163"/>
      <c r="F402" s="163">
        <f>F403</f>
        <v>166000</v>
      </c>
      <c r="G402" s="163">
        <f t="shared" si="197"/>
        <v>166000</v>
      </c>
      <c r="H402" s="163"/>
      <c r="I402" s="163">
        <f t="shared" si="203"/>
        <v>166000</v>
      </c>
      <c r="J402" s="163">
        <f t="shared" si="203"/>
        <v>166000</v>
      </c>
      <c r="K402" s="164">
        <f t="shared" si="198"/>
        <v>0</v>
      </c>
      <c r="L402" s="164">
        <f t="shared" si="199"/>
        <v>100</v>
      </c>
      <c r="M402" s="164">
        <f t="shared" si="200"/>
        <v>166000</v>
      </c>
      <c r="N402" s="154"/>
    </row>
    <row r="403" spans="1:14" s="46" customFormat="1" x14ac:dyDescent="0.2">
      <c r="A403" s="96" t="s">
        <v>1228</v>
      </c>
      <c r="B403" s="227" t="s">
        <v>1366</v>
      </c>
      <c r="C403" s="45"/>
      <c r="D403" s="71"/>
      <c r="E403" s="62"/>
      <c r="F403" s="62">
        <v>166000</v>
      </c>
      <c r="G403" s="62">
        <f t="shared" si="197"/>
        <v>166000</v>
      </c>
      <c r="H403" s="62"/>
      <c r="I403" s="69">
        <v>166000</v>
      </c>
      <c r="J403" s="69">
        <v>166000</v>
      </c>
      <c r="K403" s="69">
        <f t="shared" si="198"/>
        <v>0</v>
      </c>
      <c r="L403" s="69">
        <f t="shared" si="199"/>
        <v>100</v>
      </c>
      <c r="M403" s="69">
        <f t="shared" si="200"/>
        <v>166000</v>
      </c>
      <c r="N403" s="190"/>
    </row>
    <row r="404" spans="1:14" s="56" customFormat="1" ht="96" x14ac:dyDescent="0.25">
      <c r="A404" s="95" t="s">
        <v>1153</v>
      </c>
      <c r="B404" s="87" t="s">
        <v>1155</v>
      </c>
      <c r="C404" s="55"/>
      <c r="D404" s="191"/>
      <c r="E404" s="158">
        <f>E405</f>
        <v>814000</v>
      </c>
      <c r="F404" s="158">
        <f>F405</f>
        <v>814000</v>
      </c>
      <c r="G404" s="158">
        <f t="shared" si="197"/>
        <v>0</v>
      </c>
      <c r="H404" s="158">
        <f t="shared" si="202"/>
        <v>100</v>
      </c>
      <c r="I404" s="158">
        <f t="shared" ref="I404:J405" si="204">I405</f>
        <v>814000</v>
      </c>
      <c r="J404" s="158">
        <f t="shared" si="204"/>
        <v>814000</v>
      </c>
      <c r="K404" s="159">
        <f t="shared" si="198"/>
        <v>0</v>
      </c>
      <c r="L404" s="159">
        <f t="shared" si="199"/>
        <v>100</v>
      </c>
      <c r="M404" s="159">
        <f t="shared" si="200"/>
        <v>814000</v>
      </c>
      <c r="N404" s="155"/>
    </row>
    <row r="405" spans="1:14" s="42" customFormat="1" ht="22.5" x14ac:dyDescent="0.2">
      <c r="A405" s="143" t="s">
        <v>1154</v>
      </c>
      <c r="B405" s="88" t="s">
        <v>1156</v>
      </c>
      <c r="C405" s="41"/>
      <c r="D405" s="162"/>
      <c r="E405" s="163">
        <v>814000</v>
      </c>
      <c r="F405" s="163">
        <f>F406</f>
        <v>814000</v>
      </c>
      <c r="G405" s="163">
        <f t="shared" si="197"/>
        <v>0</v>
      </c>
      <c r="H405" s="163">
        <f t="shared" si="202"/>
        <v>100</v>
      </c>
      <c r="I405" s="163">
        <f t="shared" si="204"/>
        <v>814000</v>
      </c>
      <c r="J405" s="163">
        <f t="shared" si="204"/>
        <v>814000</v>
      </c>
      <c r="K405" s="164">
        <f t="shared" si="198"/>
        <v>0</v>
      </c>
      <c r="L405" s="164">
        <f t="shared" si="199"/>
        <v>100</v>
      </c>
      <c r="M405" s="164">
        <f t="shared" si="200"/>
        <v>814000</v>
      </c>
      <c r="N405" s="154"/>
    </row>
    <row r="406" spans="1:14" s="46" customFormat="1" ht="78.75" x14ac:dyDescent="0.2">
      <c r="A406" s="96" t="s">
        <v>1367</v>
      </c>
      <c r="B406" s="227" t="s">
        <v>1368</v>
      </c>
      <c r="C406" s="45"/>
      <c r="D406" s="71"/>
      <c r="E406" s="62"/>
      <c r="F406" s="62">
        <v>814000</v>
      </c>
      <c r="G406" s="62">
        <f t="shared" si="197"/>
        <v>814000</v>
      </c>
      <c r="H406" s="62"/>
      <c r="I406" s="69">
        <v>814000</v>
      </c>
      <c r="J406" s="69">
        <v>814000</v>
      </c>
      <c r="K406" s="69">
        <f t="shared" si="198"/>
        <v>0</v>
      </c>
      <c r="L406" s="69">
        <f t="shared" si="199"/>
        <v>100</v>
      </c>
      <c r="M406" s="69">
        <f t="shared" si="200"/>
        <v>814000</v>
      </c>
      <c r="N406" s="190"/>
    </row>
    <row r="407" spans="1:14" s="48" customFormat="1" ht="38.25" x14ac:dyDescent="0.2">
      <c r="A407" s="76" t="s">
        <v>371</v>
      </c>
      <c r="B407" s="74" t="s">
        <v>372</v>
      </c>
      <c r="C407" s="75" t="s">
        <v>5</v>
      </c>
      <c r="D407" s="158">
        <f>D408</f>
        <v>223443133.12</v>
      </c>
      <c r="E407" s="158">
        <f>E408</f>
        <v>271697200</v>
      </c>
      <c r="F407" s="158">
        <f>F408</f>
        <v>291817280</v>
      </c>
      <c r="G407" s="158">
        <f t="shared" si="197"/>
        <v>20120080</v>
      </c>
      <c r="H407" s="158">
        <f t="shared" si="202"/>
        <v>107.40533211236627</v>
      </c>
      <c r="I407" s="158">
        <f t="shared" ref="I407:J407" si="205">I408</f>
        <v>291817280</v>
      </c>
      <c r="J407" s="158">
        <f t="shared" si="205"/>
        <v>291080477.45999998</v>
      </c>
      <c r="K407" s="159">
        <f t="shared" si="198"/>
        <v>-736802.54000002146</v>
      </c>
      <c r="L407" s="159">
        <f t="shared" si="199"/>
        <v>99.74751236801329</v>
      </c>
      <c r="M407" s="159">
        <f t="shared" si="200"/>
        <v>67637344.339999974</v>
      </c>
      <c r="N407" s="155">
        <f t="shared" ref="N407:N455" si="206">J407/D407*100</f>
        <v>130.27049585080576</v>
      </c>
    </row>
    <row r="408" spans="1:14" s="38" customFormat="1" ht="24" x14ac:dyDescent="0.2">
      <c r="A408" s="53" t="s">
        <v>375</v>
      </c>
      <c r="B408" s="37" t="s">
        <v>376</v>
      </c>
      <c r="C408" s="35" t="s">
        <v>5</v>
      </c>
      <c r="D408" s="158">
        <f>D409+D415+D446+D451+D462+D469</f>
        <v>223443133.12</v>
      </c>
      <c r="E408" s="158">
        <f>E409+E415+E446+E451+E462+E469+E457</f>
        <v>271697200</v>
      </c>
      <c r="F408" s="158">
        <f>F409+F415+F446+F451+F462+F469+F457</f>
        <v>291817280</v>
      </c>
      <c r="G408" s="158">
        <f t="shared" si="197"/>
        <v>20120080</v>
      </c>
      <c r="H408" s="158">
        <f t="shared" si="202"/>
        <v>107.40533211236627</v>
      </c>
      <c r="I408" s="158">
        <f t="shared" ref="I408:J408" si="207">I409+I415+I446+I451+I462+I469+I457</f>
        <v>291817280</v>
      </c>
      <c r="J408" s="158">
        <f t="shared" si="207"/>
        <v>291080477.45999998</v>
      </c>
      <c r="K408" s="159">
        <f t="shared" si="198"/>
        <v>-736802.54000002146</v>
      </c>
      <c r="L408" s="159">
        <f t="shared" si="199"/>
        <v>99.74751236801329</v>
      </c>
      <c r="M408" s="159">
        <f t="shared" si="200"/>
        <v>67637344.339999974</v>
      </c>
      <c r="N408" s="155">
        <f t="shared" si="206"/>
        <v>130.27049585080576</v>
      </c>
    </row>
    <row r="409" spans="1:14" s="48" customFormat="1" ht="32.25" x14ac:dyDescent="0.2">
      <c r="A409" s="47" t="s">
        <v>1082</v>
      </c>
      <c r="B409" s="37" t="s">
        <v>377</v>
      </c>
      <c r="C409" s="35" t="s">
        <v>5</v>
      </c>
      <c r="D409" s="158">
        <f>D410</f>
        <v>12440568.07</v>
      </c>
      <c r="E409" s="158">
        <f>E423+E437+E442</f>
        <v>32572500</v>
      </c>
      <c r="F409" s="158">
        <f>F423+F437+F442</f>
        <v>32572500</v>
      </c>
      <c r="G409" s="158">
        <f t="shared" si="197"/>
        <v>0</v>
      </c>
      <c r="H409" s="158">
        <f t="shared" si="202"/>
        <v>100</v>
      </c>
      <c r="I409" s="158">
        <f t="shared" ref="I409:J409" si="208">I423+I437+I442</f>
        <v>32572500</v>
      </c>
      <c r="J409" s="158">
        <f t="shared" si="208"/>
        <v>32542926.23</v>
      </c>
      <c r="K409" s="159">
        <f t="shared" si="198"/>
        <v>-29573.769999999553</v>
      </c>
      <c r="L409" s="159">
        <f t="shared" si="199"/>
        <v>99.909206324353377</v>
      </c>
      <c r="M409" s="159">
        <f t="shared" si="200"/>
        <v>20102358.16</v>
      </c>
      <c r="N409" s="155">
        <f t="shared" si="206"/>
        <v>261.5871401280794</v>
      </c>
    </row>
    <row r="410" spans="1:14" s="42" customFormat="1" ht="22.5" x14ac:dyDescent="0.2">
      <c r="A410" s="39" t="s">
        <v>340</v>
      </c>
      <c r="B410" s="40" t="s">
        <v>378</v>
      </c>
      <c r="C410" s="41" t="s">
        <v>5</v>
      </c>
      <c r="D410" s="163">
        <f t="shared" ref="D410" si="209">D411</f>
        <v>12440568.07</v>
      </c>
      <c r="E410" s="163"/>
      <c r="F410" s="163">
        <f t="shared" ref="F410:F411" si="210">F411</f>
        <v>0</v>
      </c>
      <c r="G410" s="163">
        <f t="shared" si="197"/>
        <v>0</v>
      </c>
      <c r="H410" s="163"/>
      <c r="I410" s="163">
        <f t="shared" ref="I410:J410" si="211">I411</f>
        <v>0</v>
      </c>
      <c r="J410" s="163">
        <f t="shared" si="211"/>
        <v>0</v>
      </c>
      <c r="K410" s="164">
        <f t="shared" si="198"/>
        <v>0</v>
      </c>
      <c r="L410" s="164"/>
      <c r="M410" s="164">
        <f t="shared" si="200"/>
        <v>-12440568.07</v>
      </c>
      <c r="N410" s="154">
        <f t="shared" si="206"/>
        <v>0</v>
      </c>
    </row>
    <row r="411" spans="1:14" s="42" customFormat="1" x14ac:dyDescent="0.2">
      <c r="A411" s="39" t="s">
        <v>13</v>
      </c>
      <c r="B411" s="40" t="s">
        <v>379</v>
      </c>
      <c r="C411" s="41" t="s">
        <v>5</v>
      </c>
      <c r="D411" s="163">
        <f>D412</f>
        <v>12440568.07</v>
      </c>
      <c r="E411" s="163">
        <f>E412</f>
        <v>0</v>
      </c>
      <c r="F411" s="163">
        <f t="shared" si="210"/>
        <v>0</v>
      </c>
      <c r="G411" s="163">
        <f t="shared" si="197"/>
        <v>0</v>
      </c>
      <c r="H411" s="163"/>
      <c r="I411" s="163">
        <f>I412</f>
        <v>0</v>
      </c>
      <c r="J411" s="163">
        <f>J412</f>
        <v>0</v>
      </c>
      <c r="K411" s="164">
        <f t="shared" si="198"/>
        <v>0</v>
      </c>
      <c r="L411" s="164"/>
      <c r="M411" s="164">
        <f t="shared" si="200"/>
        <v>-12440568.07</v>
      </c>
      <c r="N411" s="154">
        <f t="shared" si="206"/>
        <v>0</v>
      </c>
    </row>
    <row r="412" spans="1:14" s="42" customFormat="1" ht="33.75" x14ac:dyDescent="0.2">
      <c r="A412" s="39" t="s">
        <v>341</v>
      </c>
      <c r="B412" s="40" t="s">
        <v>380</v>
      </c>
      <c r="C412" s="41" t="s">
        <v>5</v>
      </c>
      <c r="D412" s="163">
        <f>SUM(D413:D414)</f>
        <v>12440568.07</v>
      </c>
      <c r="E412" s="163">
        <f>SUM(E413:E414)</f>
        <v>0</v>
      </c>
      <c r="F412" s="163">
        <f>SUM(F413:F414)</f>
        <v>0</v>
      </c>
      <c r="G412" s="163">
        <f t="shared" si="197"/>
        <v>0</v>
      </c>
      <c r="H412" s="163"/>
      <c r="I412" s="163">
        <f t="shared" ref="I412:J412" si="212">SUM(I413:I414)</f>
        <v>0</v>
      </c>
      <c r="J412" s="163">
        <f t="shared" si="212"/>
        <v>0</v>
      </c>
      <c r="K412" s="164">
        <f t="shared" si="198"/>
        <v>0</v>
      </c>
      <c r="L412" s="164"/>
      <c r="M412" s="164">
        <f t="shared" si="200"/>
        <v>-12440568.07</v>
      </c>
      <c r="N412" s="154">
        <f t="shared" si="206"/>
        <v>0</v>
      </c>
    </row>
    <row r="413" spans="1:14" s="46" customFormat="1" ht="56.25" x14ac:dyDescent="0.2">
      <c r="A413" s="43" t="s">
        <v>381</v>
      </c>
      <c r="B413" s="44" t="s">
        <v>382</v>
      </c>
      <c r="C413" s="45" t="s">
        <v>5</v>
      </c>
      <c r="D413" s="71">
        <v>10201673.720000001</v>
      </c>
      <c r="E413" s="62"/>
      <c r="F413" s="62"/>
      <c r="G413" s="165">
        <f t="shared" si="197"/>
        <v>0</v>
      </c>
      <c r="H413" s="165"/>
      <c r="I413" s="69"/>
      <c r="J413" s="69"/>
      <c r="K413" s="69">
        <f t="shared" si="198"/>
        <v>0</v>
      </c>
      <c r="L413" s="69"/>
      <c r="M413" s="69">
        <f t="shared" si="200"/>
        <v>-10201673.720000001</v>
      </c>
      <c r="N413" s="190">
        <f t="shared" si="206"/>
        <v>0</v>
      </c>
    </row>
    <row r="414" spans="1:14" s="46" customFormat="1" ht="78.75" x14ac:dyDescent="0.2">
      <c r="A414" s="43" t="s">
        <v>342</v>
      </c>
      <c r="B414" s="44" t="s">
        <v>383</v>
      </c>
      <c r="C414" s="45" t="s">
        <v>5</v>
      </c>
      <c r="D414" s="71">
        <v>2238894.35</v>
      </c>
      <c r="E414" s="62"/>
      <c r="F414" s="62"/>
      <c r="G414" s="165">
        <f t="shared" si="197"/>
        <v>0</v>
      </c>
      <c r="H414" s="165"/>
      <c r="I414" s="69"/>
      <c r="J414" s="69"/>
      <c r="K414" s="69">
        <f t="shared" si="198"/>
        <v>0</v>
      </c>
      <c r="L414" s="69"/>
      <c r="M414" s="69">
        <f t="shared" si="200"/>
        <v>-2238894.35</v>
      </c>
      <c r="N414" s="190">
        <f t="shared" si="206"/>
        <v>0</v>
      </c>
    </row>
    <row r="415" spans="1:14" s="42" customFormat="1" ht="33.75" x14ac:dyDescent="0.2">
      <c r="A415" s="39" t="s">
        <v>1077</v>
      </c>
      <c r="B415" s="40" t="s">
        <v>384</v>
      </c>
      <c r="C415" s="41" t="s">
        <v>5</v>
      </c>
      <c r="D415" s="163">
        <f>D416+D420</f>
        <v>5909462.54</v>
      </c>
      <c r="E415" s="163">
        <f>E416+E420</f>
        <v>0</v>
      </c>
      <c r="F415" s="163">
        <f>F416+F420</f>
        <v>0</v>
      </c>
      <c r="G415" s="163">
        <f t="shared" si="197"/>
        <v>0</v>
      </c>
      <c r="H415" s="163"/>
      <c r="I415" s="163"/>
      <c r="J415" s="164"/>
      <c r="K415" s="164">
        <f t="shared" si="198"/>
        <v>0</v>
      </c>
      <c r="L415" s="164"/>
      <c r="M415" s="164">
        <f t="shared" si="200"/>
        <v>-5909462.54</v>
      </c>
      <c r="N415" s="154">
        <f t="shared" si="206"/>
        <v>0</v>
      </c>
    </row>
    <row r="416" spans="1:14" s="42" customFormat="1" x14ac:dyDescent="0.2">
      <c r="A416" s="39" t="s">
        <v>13</v>
      </c>
      <c r="B416" s="40" t="s">
        <v>385</v>
      </c>
      <c r="C416" s="41" t="s">
        <v>5</v>
      </c>
      <c r="D416" s="163">
        <f>D417</f>
        <v>526472</v>
      </c>
      <c r="E416" s="163">
        <f>E417</f>
        <v>0</v>
      </c>
      <c r="F416" s="163">
        <f>F417</f>
        <v>0</v>
      </c>
      <c r="G416" s="163">
        <f t="shared" si="197"/>
        <v>0</v>
      </c>
      <c r="H416" s="163"/>
      <c r="I416" s="163"/>
      <c r="J416" s="164"/>
      <c r="K416" s="164">
        <f t="shared" si="198"/>
        <v>0</v>
      </c>
      <c r="L416" s="164"/>
      <c r="M416" s="164">
        <f t="shared" si="200"/>
        <v>-526472</v>
      </c>
      <c r="N416" s="154">
        <f t="shared" si="206"/>
        <v>0</v>
      </c>
    </row>
    <row r="417" spans="1:14" s="42" customFormat="1" x14ac:dyDescent="0.2">
      <c r="A417" s="39" t="s">
        <v>32</v>
      </c>
      <c r="B417" s="40" t="s">
        <v>386</v>
      </c>
      <c r="C417" s="41" t="s">
        <v>5</v>
      </c>
      <c r="D417" s="163">
        <f>SUM(D418:D419)</f>
        <v>526472</v>
      </c>
      <c r="E417" s="163">
        <f>SUM(E418:E419)</f>
        <v>0</v>
      </c>
      <c r="F417" s="163">
        <f>SUM(F418:F419)</f>
        <v>0</v>
      </c>
      <c r="G417" s="163">
        <f t="shared" si="197"/>
        <v>0</v>
      </c>
      <c r="H417" s="163"/>
      <c r="I417" s="163"/>
      <c r="J417" s="164"/>
      <c r="K417" s="164">
        <f t="shared" si="198"/>
        <v>0</v>
      </c>
      <c r="L417" s="164"/>
      <c r="M417" s="164">
        <f t="shared" si="200"/>
        <v>-526472</v>
      </c>
      <c r="N417" s="154">
        <f t="shared" si="206"/>
        <v>0</v>
      </c>
    </row>
    <row r="418" spans="1:14" s="46" customFormat="1" ht="22.5" x14ac:dyDescent="0.2">
      <c r="A418" s="43" t="s">
        <v>36</v>
      </c>
      <c r="B418" s="44" t="s">
        <v>387</v>
      </c>
      <c r="C418" s="45" t="s">
        <v>5</v>
      </c>
      <c r="D418" s="71">
        <v>70000</v>
      </c>
      <c r="E418" s="62"/>
      <c r="F418" s="62"/>
      <c r="G418" s="165">
        <f t="shared" si="197"/>
        <v>0</v>
      </c>
      <c r="H418" s="165"/>
      <c r="I418" s="69"/>
      <c r="J418" s="69"/>
      <c r="K418" s="69">
        <f t="shared" si="198"/>
        <v>0</v>
      </c>
      <c r="L418" s="69"/>
      <c r="M418" s="69">
        <f t="shared" si="200"/>
        <v>-70000</v>
      </c>
      <c r="N418" s="190">
        <f t="shared" si="206"/>
        <v>0</v>
      </c>
    </row>
    <row r="419" spans="1:14" s="46" customFormat="1" ht="33.75" x14ac:dyDescent="0.2">
      <c r="A419" s="43" t="s">
        <v>38</v>
      </c>
      <c r="B419" s="44" t="s">
        <v>388</v>
      </c>
      <c r="C419" s="45" t="s">
        <v>5</v>
      </c>
      <c r="D419" s="71">
        <v>456472</v>
      </c>
      <c r="E419" s="62"/>
      <c r="F419" s="62"/>
      <c r="G419" s="165">
        <f t="shared" si="197"/>
        <v>0</v>
      </c>
      <c r="H419" s="165"/>
      <c r="I419" s="69"/>
      <c r="J419" s="69"/>
      <c r="K419" s="69">
        <f t="shared" si="198"/>
        <v>0</v>
      </c>
      <c r="L419" s="69"/>
      <c r="M419" s="69">
        <f t="shared" si="200"/>
        <v>-456472</v>
      </c>
      <c r="N419" s="190">
        <f t="shared" si="206"/>
        <v>0</v>
      </c>
    </row>
    <row r="420" spans="1:14" s="42" customFormat="1" ht="22.5" x14ac:dyDescent="0.2">
      <c r="A420" s="39" t="s">
        <v>44</v>
      </c>
      <c r="B420" s="40" t="s">
        <v>389</v>
      </c>
      <c r="C420" s="41" t="s">
        <v>5</v>
      </c>
      <c r="D420" s="163">
        <f>SUM(D421:D422)</f>
        <v>5382990.54</v>
      </c>
      <c r="E420" s="163">
        <f>SUM(E421:E422)</f>
        <v>0</v>
      </c>
      <c r="F420" s="163">
        <f>SUM(F421:F422)</f>
        <v>0</v>
      </c>
      <c r="G420" s="163">
        <f t="shared" si="197"/>
        <v>0</v>
      </c>
      <c r="H420" s="163"/>
      <c r="I420" s="163"/>
      <c r="J420" s="164"/>
      <c r="K420" s="164">
        <f t="shared" si="198"/>
        <v>0</v>
      </c>
      <c r="L420" s="164"/>
      <c r="M420" s="164">
        <f t="shared" si="200"/>
        <v>-5382990.54</v>
      </c>
      <c r="N420" s="154">
        <f t="shared" si="206"/>
        <v>0</v>
      </c>
    </row>
    <row r="421" spans="1:14" s="46" customFormat="1" ht="33.75" x14ac:dyDescent="0.2">
      <c r="A421" s="43" t="s">
        <v>79</v>
      </c>
      <c r="B421" s="44" t="s">
        <v>390</v>
      </c>
      <c r="C421" s="45" t="s">
        <v>5</v>
      </c>
      <c r="D421" s="71">
        <v>4492710.1399999997</v>
      </c>
      <c r="E421" s="62"/>
      <c r="F421" s="62"/>
      <c r="G421" s="165">
        <f t="shared" si="197"/>
        <v>0</v>
      </c>
      <c r="H421" s="165"/>
      <c r="I421" s="69"/>
      <c r="J421" s="69"/>
      <c r="K421" s="69">
        <f t="shared" si="198"/>
        <v>0</v>
      </c>
      <c r="L421" s="69"/>
      <c r="M421" s="69">
        <f t="shared" si="200"/>
        <v>-4492710.1399999997</v>
      </c>
      <c r="N421" s="190">
        <f t="shared" si="206"/>
        <v>0</v>
      </c>
    </row>
    <row r="422" spans="1:14" s="46" customFormat="1" ht="45" x14ac:dyDescent="0.2">
      <c r="A422" s="43" t="s">
        <v>46</v>
      </c>
      <c r="B422" s="44" t="s">
        <v>391</v>
      </c>
      <c r="C422" s="45" t="s">
        <v>5</v>
      </c>
      <c r="D422" s="71">
        <v>890280.4</v>
      </c>
      <c r="E422" s="62"/>
      <c r="F422" s="62"/>
      <c r="G422" s="165">
        <f t="shared" si="197"/>
        <v>0</v>
      </c>
      <c r="H422" s="165"/>
      <c r="I422" s="69"/>
      <c r="J422" s="69"/>
      <c r="K422" s="69">
        <f t="shared" si="198"/>
        <v>0</v>
      </c>
      <c r="L422" s="69"/>
      <c r="M422" s="69">
        <f t="shared" si="200"/>
        <v>-890280.4</v>
      </c>
      <c r="N422" s="190">
        <f t="shared" si="206"/>
        <v>0</v>
      </c>
    </row>
    <row r="423" spans="1:14" s="56" customFormat="1" ht="43.5" x14ac:dyDescent="0.25">
      <c r="A423" s="86" t="s">
        <v>1082</v>
      </c>
      <c r="B423" s="87" t="s">
        <v>1164</v>
      </c>
      <c r="C423" s="55"/>
      <c r="D423" s="191"/>
      <c r="E423" s="158">
        <f>E424+E428</f>
        <v>18390500</v>
      </c>
      <c r="F423" s="158">
        <f>F424+F428</f>
        <v>18390500</v>
      </c>
      <c r="G423" s="158">
        <f t="shared" si="197"/>
        <v>0</v>
      </c>
      <c r="H423" s="158">
        <f t="shared" si="202"/>
        <v>100</v>
      </c>
      <c r="I423" s="158">
        <f t="shared" ref="I423:J423" si="213">I424+I428</f>
        <v>18390500</v>
      </c>
      <c r="J423" s="158">
        <f t="shared" si="213"/>
        <v>18360930.07</v>
      </c>
      <c r="K423" s="159">
        <f t="shared" si="198"/>
        <v>-29569.929999999702</v>
      </c>
      <c r="L423" s="159">
        <f t="shared" si="199"/>
        <v>99.839210842554579</v>
      </c>
      <c r="M423" s="159">
        <f t="shared" si="200"/>
        <v>18360930.07</v>
      </c>
      <c r="N423" s="155"/>
    </row>
    <row r="424" spans="1:14" s="46" customFormat="1" ht="22.5" x14ac:dyDescent="0.2">
      <c r="A424" s="91" t="s">
        <v>1154</v>
      </c>
      <c r="B424" s="88" t="s">
        <v>1165</v>
      </c>
      <c r="C424" s="41"/>
      <c r="D424" s="162"/>
      <c r="E424" s="163">
        <v>2958500</v>
      </c>
      <c r="F424" s="163">
        <f>F425</f>
        <v>2958500</v>
      </c>
      <c r="G424" s="163">
        <f t="shared" si="197"/>
        <v>0</v>
      </c>
      <c r="H424" s="163">
        <f t="shared" si="202"/>
        <v>100</v>
      </c>
      <c r="I424" s="163">
        <f t="shared" ref="I424:J424" si="214">I425</f>
        <v>2958500</v>
      </c>
      <c r="J424" s="163">
        <f t="shared" si="214"/>
        <v>2958500</v>
      </c>
      <c r="K424" s="164">
        <f t="shared" si="198"/>
        <v>0</v>
      </c>
      <c r="L424" s="164">
        <f t="shared" si="199"/>
        <v>100</v>
      </c>
      <c r="M424" s="164">
        <f t="shared" si="200"/>
        <v>2958500</v>
      </c>
      <c r="N424" s="154"/>
    </row>
    <row r="425" spans="1:14" s="46" customFormat="1" ht="33.75" x14ac:dyDescent="0.2">
      <c r="A425" s="143" t="s">
        <v>1182</v>
      </c>
      <c r="B425" s="88" t="s">
        <v>1371</v>
      </c>
      <c r="C425" s="41"/>
      <c r="D425" s="162"/>
      <c r="E425" s="163"/>
      <c r="F425" s="163">
        <f>F426+F427</f>
        <v>2958500</v>
      </c>
      <c r="G425" s="163">
        <f t="shared" si="197"/>
        <v>2958500</v>
      </c>
      <c r="H425" s="163"/>
      <c r="I425" s="163">
        <f t="shared" ref="I425:J425" si="215">I426+I427</f>
        <v>2958500</v>
      </c>
      <c r="J425" s="163">
        <f t="shared" si="215"/>
        <v>2958500</v>
      </c>
      <c r="K425" s="164">
        <f t="shared" si="198"/>
        <v>0</v>
      </c>
      <c r="L425" s="164">
        <f t="shared" si="199"/>
        <v>100</v>
      </c>
      <c r="M425" s="164">
        <f t="shared" si="200"/>
        <v>2958500</v>
      </c>
      <c r="N425" s="154"/>
    </row>
    <row r="426" spans="1:14" s="46" customFormat="1" ht="56.25" x14ac:dyDescent="0.2">
      <c r="A426" s="92" t="s">
        <v>1174</v>
      </c>
      <c r="B426" s="227" t="s">
        <v>1369</v>
      </c>
      <c r="C426" s="45"/>
      <c r="D426" s="71"/>
      <c r="E426" s="62"/>
      <c r="F426" s="62">
        <v>2585000</v>
      </c>
      <c r="G426" s="62">
        <f t="shared" si="197"/>
        <v>2585000</v>
      </c>
      <c r="H426" s="62"/>
      <c r="I426" s="69">
        <v>2585000</v>
      </c>
      <c r="J426" s="69">
        <v>2585000</v>
      </c>
      <c r="K426" s="69">
        <f t="shared" si="198"/>
        <v>0</v>
      </c>
      <c r="L426" s="69">
        <f t="shared" si="199"/>
        <v>100</v>
      </c>
      <c r="M426" s="69">
        <f t="shared" si="200"/>
        <v>2585000</v>
      </c>
      <c r="N426" s="190"/>
    </row>
    <row r="427" spans="1:14" s="46" customFormat="1" ht="67.5" x14ac:dyDescent="0.2">
      <c r="A427" s="92" t="s">
        <v>1175</v>
      </c>
      <c r="B427" s="227" t="s">
        <v>1370</v>
      </c>
      <c r="C427" s="45"/>
      <c r="D427" s="71"/>
      <c r="E427" s="62"/>
      <c r="F427" s="62">
        <v>373500</v>
      </c>
      <c r="G427" s="62">
        <f t="shared" si="197"/>
        <v>373500</v>
      </c>
      <c r="H427" s="62"/>
      <c r="I427" s="69">
        <v>373500</v>
      </c>
      <c r="J427" s="69">
        <v>373500</v>
      </c>
      <c r="K427" s="69">
        <f t="shared" si="198"/>
        <v>0</v>
      </c>
      <c r="L427" s="69">
        <f t="shared" si="199"/>
        <v>100</v>
      </c>
      <c r="M427" s="69">
        <f t="shared" si="200"/>
        <v>373500</v>
      </c>
      <c r="N427" s="190"/>
    </row>
    <row r="428" spans="1:14" s="56" customFormat="1" ht="33" x14ac:dyDescent="0.25">
      <c r="A428" s="95" t="s">
        <v>1117</v>
      </c>
      <c r="B428" s="87" t="s">
        <v>1166</v>
      </c>
      <c r="C428" s="55"/>
      <c r="D428" s="191"/>
      <c r="E428" s="158">
        <v>15432000</v>
      </c>
      <c r="F428" s="158">
        <f>F429</f>
        <v>15432000</v>
      </c>
      <c r="G428" s="158">
        <f t="shared" si="197"/>
        <v>0</v>
      </c>
      <c r="H428" s="158">
        <f t="shared" si="202"/>
        <v>100</v>
      </c>
      <c r="I428" s="158">
        <f t="shared" ref="I428:J428" si="216">I429</f>
        <v>15432000</v>
      </c>
      <c r="J428" s="158">
        <f t="shared" si="216"/>
        <v>15402430.07</v>
      </c>
      <c r="K428" s="159">
        <f t="shared" si="198"/>
        <v>-29569.929999999702</v>
      </c>
      <c r="L428" s="159">
        <f t="shared" si="199"/>
        <v>99.808385627268009</v>
      </c>
      <c r="M428" s="159">
        <f t="shared" si="200"/>
        <v>15402430.07</v>
      </c>
      <c r="N428" s="155"/>
    </row>
    <row r="429" spans="1:14" s="42" customFormat="1" ht="22.5" x14ac:dyDescent="0.2">
      <c r="A429" s="143" t="s">
        <v>1129</v>
      </c>
      <c r="B429" s="88" t="s">
        <v>1372</v>
      </c>
      <c r="C429" s="41"/>
      <c r="D429" s="162"/>
      <c r="E429" s="163"/>
      <c r="F429" s="163">
        <f>F430+F434</f>
        <v>15432000</v>
      </c>
      <c r="G429" s="163">
        <f t="shared" si="197"/>
        <v>15432000</v>
      </c>
      <c r="H429" s="163"/>
      <c r="I429" s="163">
        <f t="shared" ref="I429:J429" si="217">I430+I434</f>
        <v>15432000</v>
      </c>
      <c r="J429" s="163">
        <f t="shared" si="217"/>
        <v>15402430.07</v>
      </c>
      <c r="K429" s="164">
        <f t="shared" si="198"/>
        <v>-29569.929999999702</v>
      </c>
      <c r="L429" s="164">
        <f t="shared" si="199"/>
        <v>99.808385627268009</v>
      </c>
      <c r="M429" s="164">
        <f t="shared" si="200"/>
        <v>15402430.07</v>
      </c>
      <c r="N429" s="154"/>
    </row>
    <row r="430" spans="1:14" s="42" customFormat="1" ht="22.5" x14ac:dyDescent="0.2">
      <c r="A430" s="91" t="s">
        <v>1227</v>
      </c>
      <c r="B430" s="88" t="s">
        <v>1373</v>
      </c>
      <c r="C430" s="41"/>
      <c r="D430" s="162"/>
      <c r="E430" s="163"/>
      <c r="F430" s="163">
        <f>F431+F432+F433</f>
        <v>2538730</v>
      </c>
      <c r="G430" s="163">
        <f t="shared" si="197"/>
        <v>2538730</v>
      </c>
      <c r="H430" s="163"/>
      <c r="I430" s="163">
        <f t="shared" ref="I430:J430" si="218">I431+I432+I433</f>
        <v>2538728.25</v>
      </c>
      <c r="J430" s="163">
        <f t="shared" si="218"/>
        <v>2518192.1399999997</v>
      </c>
      <c r="K430" s="164">
        <f t="shared" si="198"/>
        <v>-20536.110000000335</v>
      </c>
      <c r="L430" s="164">
        <f t="shared" si="199"/>
        <v>99.191086718320463</v>
      </c>
      <c r="M430" s="164">
        <f t="shared" si="200"/>
        <v>2518192.1399999997</v>
      </c>
      <c r="N430" s="154"/>
    </row>
    <row r="431" spans="1:14" s="46" customFormat="1" x14ac:dyDescent="0.2">
      <c r="A431" s="92" t="s">
        <v>1263</v>
      </c>
      <c r="B431" s="227" t="s">
        <v>1374</v>
      </c>
      <c r="C431" s="45"/>
      <c r="D431" s="71"/>
      <c r="E431" s="62"/>
      <c r="F431" s="62">
        <v>143170</v>
      </c>
      <c r="G431" s="62">
        <f t="shared" si="197"/>
        <v>143170</v>
      </c>
      <c r="H431" s="62"/>
      <c r="I431" s="69">
        <v>143170</v>
      </c>
      <c r="J431" s="69">
        <v>143170</v>
      </c>
      <c r="K431" s="69">
        <f t="shared" si="198"/>
        <v>0</v>
      </c>
      <c r="L431" s="69">
        <f t="shared" si="199"/>
        <v>100</v>
      </c>
      <c r="M431" s="69">
        <f t="shared" si="200"/>
        <v>143170</v>
      </c>
      <c r="N431" s="190"/>
    </row>
    <row r="432" spans="1:14" s="46" customFormat="1" ht="33.75" x14ac:dyDescent="0.2">
      <c r="A432" s="92" t="s">
        <v>1332</v>
      </c>
      <c r="B432" s="227" t="s">
        <v>1375</v>
      </c>
      <c r="C432" s="45"/>
      <c r="D432" s="71"/>
      <c r="E432" s="62"/>
      <c r="F432" s="62">
        <v>828030</v>
      </c>
      <c r="G432" s="62">
        <f t="shared" si="197"/>
        <v>828030</v>
      </c>
      <c r="H432" s="62"/>
      <c r="I432" s="69">
        <v>828030.3</v>
      </c>
      <c r="J432" s="69">
        <v>807494.19</v>
      </c>
      <c r="K432" s="69">
        <f t="shared" si="198"/>
        <v>-20536.110000000102</v>
      </c>
      <c r="L432" s="69">
        <f t="shared" si="199"/>
        <v>97.519884236120333</v>
      </c>
      <c r="M432" s="69">
        <f t="shared" si="200"/>
        <v>807494.19</v>
      </c>
      <c r="N432" s="190"/>
    </row>
    <row r="433" spans="1:14" s="46" customFormat="1" x14ac:dyDescent="0.2">
      <c r="A433" s="92" t="s">
        <v>1228</v>
      </c>
      <c r="B433" s="227" t="s">
        <v>1376</v>
      </c>
      <c r="C433" s="45"/>
      <c r="D433" s="71"/>
      <c r="E433" s="62"/>
      <c r="F433" s="62">
        <v>1567530</v>
      </c>
      <c r="G433" s="62">
        <f t="shared" si="197"/>
        <v>1567530</v>
      </c>
      <c r="H433" s="62"/>
      <c r="I433" s="69">
        <v>1567527.95</v>
      </c>
      <c r="J433" s="69">
        <v>1567527.95</v>
      </c>
      <c r="K433" s="69">
        <f t="shared" si="198"/>
        <v>0</v>
      </c>
      <c r="L433" s="69">
        <f t="shared" si="199"/>
        <v>100</v>
      </c>
      <c r="M433" s="69">
        <f t="shared" si="200"/>
        <v>1567527.95</v>
      </c>
      <c r="N433" s="190"/>
    </row>
    <row r="434" spans="1:14" s="56" customFormat="1" ht="22.5" x14ac:dyDescent="0.25">
      <c r="A434" s="86" t="s">
        <v>1218</v>
      </c>
      <c r="B434" s="87" t="s">
        <v>1377</v>
      </c>
      <c r="C434" s="55"/>
      <c r="D434" s="191"/>
      <c r="E434" s="158"/>
      <c r="F434" s="158">
        <f>F435+F436</f>
        <v>12893270</v>
      </c>
      <c r="G434" s="158">
        <f t="shared" si="197"/>
        <v>12893270</v>
      </c>
      <c r="H434" s="158"/>
      <c r="I434" s="158">
        <f t="shared" ref="I434:J434" si="219">I435+I436</f>
        <v>12893271.75</v>
      </c>
      <c r="J434" s="158">
        <f t="shared" si="219"/>
        <v>12884237.93</v>
      </c>
      <c r="K434" s="159">
        <f t="shared" si="198"/>
        <v>-9033.820000000298</v>
      </c>
      <c r="L434" s="159">
        <f t="shared" si="199"/>
        <v>99.929933843207792</v>
      </c>
      <c r="M434" s="159">
        <f t="shared" si="200"/>
        <v>12884237.93</v>
      </c>
      <c r="N434" s="155"/>
    </row>
    <row r="435" spans="1:14" s="46" customFormat="1" ht="22.5" x14ac:dyDescent="0.2">
      <c r="A435" s="92" t="s">
        <v>1219</v>
      </c>
      <c r="B435" s="227" t="s">
        <v>1378</v>
      </c>
      <c r="C435" s="45"/>
      <c r="D435" s="71"/>
      <c r="E435" s="62"/>
      <c r="F435" s="62">
        <v>8769170</v>
      </c>
      <c r="G435" s="62">
        <f t="shared" si="197"/>
        <v>8769170</v>
      </c>
      <c r="H435" s="62"/>
      <c r="I435" s="69">
        <v>8769172.8000000007</v>
      </c>
      <c r="J435" s="69">
        <v>8760138.9800000004</v>
      </c>
      <c r="K435" s="69">
        <f t="shared" si="198"/>
        <v>-9033.820000000298</v>
      </c>
      <c r="L435" s="69">
        <f t="shared" si="199"/>
        <v>99.896982073383242</v>
      </c>
      <c r="M435" s="69">
        <f t="shared" si="200"/>
        <v>8760138.9800000004</v>
      </c>
      <c r="N435" s="190"/>
    </row>
    <row r="436" spans="1:14" s="46" customFormat="1" ht="22.5" x14ac:dyDescent="0.2">
      <c r="A436" s="92" t="s">
        <v>1265</v>
      </c>
      <c r="B436" s="227" t="s">
        <v>1379</v>
      </c>
      <c r="C436" s="45"/>
      <c r="D436" s="71"/>
      <c r="E436" s="62"/>
      <c r="F436" s="62">
        <v>4124100</v>
      </c>
      <c r="G436" s="62">
        <f t="shared" si="197"/>
        <v>4124100</v>
      </c>
      <c r="H436" s="62"/>
      <c r="I436" s="69">
        <v>4124098.95</v>
      </c>
      <c r="J436" s="69">
        <v>4124098.95</v>
      </c>
      <c r="K436" s="69">
        <f t="shared" si="198"/>
        <v>0</v>
      </c>
      <c r="L436" s="69">
        <f t="shared" si="199"/>
        <v>100</v>
      </c>
      <c r="M436" s="69">
        <f t="shared" si="200"/>
        <v>4124098.95</v>
      </c>
      <c r="N436" s="190"/>
    </row>
    <row r="437" spans="1:14" s="56" customFormat="1" ht="96" x14ac:dyDescent="0.25">
      <c r="A437" s="89" t="s">
        <v>1167</v>
      </c>
      <c r="B437" s="87" t="s">
        <v>1168</v>
      </c>
      <c r="C437" s="55"/>
      <c r="D437" s="191"/>
      <c r="E437" s="158">
        <f>E438</f>
        <v>14178900</v>
      </c>
      <c r="F437" s="158">
        <f>F438</f>
        <v>14178900</v>
      </c>
      <c r="G437" s="158">
        <f t="shared" si="197"/>
        <v>0</v>
      </c>
      <c r="H437" s="158">
        <f t="shared" si="202"/>
        <v>100</v>
      </c>
      <c r="I437" s="158">
        <f t="shared" ref="I437:J438" si="220">I438</f>
        <v>14178900</v>
      </c>
      <c r="J437" s="158">
        <f t="shared" si="220"/>
        <v>14178900</v>
      </c>
      <c r="K437" s="159">
        <f t="shared" si="198"/>
        <v>0</v>
      </c>
      <c r="L437" s="159">
        <f t="shared" si="199"/>
        <v>100</v>
      </c>
      <c r="M437" s="159">
        <f t="shared" si="200"/>
        <v>14178900</v>
      </c>
      <c r="N437" s="155"/>
    </row>
    <row r="438" spans="1:14" s="42" customFormat="1" ht="22.5" x14ac:dyDescent="0.2">
      <c r="A438" s="91" t="s">
        <v>1154</v>
      </c>
      <c r="B438" s="88" t="s">
        <v>1169</v>
      </c>
      <c r="C438" s="41"/>
      <c r="D438" s="162"/>
      <c r="E438" s="163">
        <v>14178900</v>
      </c>
      <c r="F438" s="163">
        <f>F439</f>
        <v>14178900</v>
      </c>
      <c r="G438" s="163">
        <f t="shared" si="197"/>
        <v>0</v>
      </c>
      <c r="H438" s="163">
        <f t="shared" si="202"/>
        <v>100</v>
      </c>
      <c r="I438" s="163">
        <f t="shared" si="220"/>
        <v>14178900</v>
      </c>
      <c r="J438" s="163">
        <f t="shared" si="220"/>
        <v>14178900</v>
      </c>
      <c r="K438" s="164">
        <f t="shared" si="198"/>
        <v>0</v>
      </c>
      <c r="L438" s="164">
        <f t="shared" si="199"/>
        <v>100</v>
      </c>
      <c r="M438" s="164">
        <f t="shared" si="200"/>
        <v>14178900</v>
      </c>
      <c r="N438" s="154"/>
    </row>
    <row r="439" spans="1:14" s="42" customFormat="1" ht="33.75" x14ac:dyDescent="0.2">
      <c r="A439" s="143" t="s">
        <v>1182</v>
      </c>
      <c r="B439" s="88" t="s">
        <v>1381</v>
      </c>
      <c r="C439" s="41"/>
      <c r="D439" s="162"/>
      <c r="E439" s="163"/>
      <c r="F439" s="163">
        <f>F440+F441</f>
        <v>14178900</v>
      </c>
      <c r="G439" s="163">
        <f t="shared" si="197"/>
        <v>14178900</v>
      </c>
      <c r="H439" s="163"/>
      <c r="I439" s="163">
        <f t="shared" ref="I439:J439" si="221">I440+I441</f>
        <v>14178900</v>
      </c>
      <c r="J439" s="163">
        <f t="shared" si="221"/>
        <v>14178900</v>
      </c>
      <c r="K439" s="164">
        <f t="shared" si="198"/>
        <v>0</v>
      </c>
      <c r="L439" s="164">
        <f t="shared" si="199"/>
        <v>100</v>
      </c>
      <c r="M439" s="164">
        <f t="shared" si="200"/>
        <v>14178900</v>
      </c>
      <c r="N439" s="154"/>
    </row>
    <row r="440" spans="1:14" s="46" customFormat="1" ht="56.25" x14ac:dyDescent="0.2">
      <c r="A440" s="92" t="s">
        <v>1174</v>
      </c>
      <c r="B440" s="227" t="s">
        <v>1380</v>
      </c>
      <c r="C440" s="45"/>
      <c r="D440" s="71"/>
      <c r="E440" s="62"/>
      <c r="F440" s="62">
        <v>11642590</v>
      </c>
      <c r="G440" s="62">
        <f t="shared" si="197"/>
        <v>11642590</v>
      </c>
      <c r="H440" s="62"/>
      <c r="I440" s="69">
        <v>11642586.970000001</v>
      </c>
      <c r="J440" s="69">
        <v>11642586.970000001</v>
      </c>
      <c r="K440" s="69">
        <f t="shared" si="198"/>
        <v>0</v>
      </c>
      <c r="L440" s="69">
        <f t="shared" si="199"/>
        <v>100</v>
      </c>
      <c r="M440" s="69">
        <f t="shared" si="200"/>
        <v>11642586.970000001</v>
      </c>
      <c r="N440" s="190"/>
    </row>
    <row r="441" spans="1:14" s="46" customFormat="1" ht="67.5" x14ac:dyDescent="0.2">
      <c r="A441" s="92" t="s">
        <v>1175</v>
      </c>
      <c r="B441" s="227" t="s">
        <v>1382</v>
      </c>
      <c r="C441" s="45"/>
      <c r="D441" s="71"/>
      <c r="E441" s="62"/>
      <c r="F441" s="62">
        <v>2536310</v>
      </c>
      <c r="G441" s="62">
        <f t="shared" si="197"/>
        <v>2536310</v>
      </c>
      <c r="H441" s="62"/>
      <c r="I441" s="69">
        <v>2536313.0299999998</v>
      </c>
      <c r="J441" s="69">
        <v>2536313.0299999998</v>
      </c>
      <c r="K441" s="69">
        <f t="shared" si="198"/>
        <v>0</v>
      </c>
      <c r="L441" s="69">
        <f t="shared" si="199"/>
        <v>100</v>
      </c>
      <c r="M441" s="69">
        <f t="shared" si="200"/>
        <v>2536313.0299999998</v>
      </c>
      <c r="N441" s="190"/>
    </row>
    <row r="442" spans="1:14" s="56" customFormat="1" ht="117" x14ac:dyDescent="0.25">
      <c r="A442" s="86" t="s">
        <v>1170</v>
      </c>
      <c r="B442" s="87" t="s">
        <v>1171</v>
      </c>
      <c r="C442" s="55"/>
      <c r="D442" s="191"/>
      <c r="E442" s="158">
        <f>E443</f>
        <v>3100</v>
      </c>
      <c r="F442" s="158">
        <f>F443</f>
        <v>3100</v>
      </c>
      <c r="G442" s="158">
        <f t="shared" si="197"/>
        <v>0</v>
      </c>
      <c r="H442" s="158">
        <f t="shared" si="202"/>
        <v>100</v>
      </c>
      <c r="I442" s="158">
        <f t="shared" ref="I442:J444" si="222">I443</f>
        <v>3100</v>
      </c>
      <c r="J442" s="158">
        <f t="shared" si="222"/>
        <v>3096.16</v>
      </c>
      <c r="K442" s="159">
        <f t="shared" si="198"/>
        <v>-3.8400000000001455</v>
      </c>
      <c r="L442" s="159">
        <f t="shared" si="199"/>
        <v>99.876129032258063</v>
      </c>
      <c r="M442" s="159">
        <f t="shared" si="200"/>
        <v>3096.16</v>
      </c>
      <c r="N442" s="155"/>
    </row>
    <row r="443" spans="1:14" s="46" customFormat="1" ht="22.5" x14ac:dyDescent="0.2">
      <c r="A443" s="91" t="s">
        <v>1154</v>
      </c>
      <c r="B443" s="88" t="s">
        <v>1172</v>
      </c>
      <c r="C443" s="45"/>
      <c r="D443" s="71"/>
      <c r="E443" s="62">
        <v>3100</v>
      </c>
      <c r="F443" s="62">
        <f>F444</f>
        <v>3100</v>
      </c>
      <c r="G443" s="163">
        <f t="shared" si="197"/>
        <v>0</v>
      </c>
      <c r="H443" s="163">
        <f t="shared" si="202"/>
        <v>100</v>
      </c>
      <c r="I443" s="62">
        <f t="shared" si="222"/>
        <v>3100</v>
      </c>
      <c r="J443" s="62">
        <f t="shared" si="222"/>
        <v>3096.16</v>
      </c>
      <c r="K443" s="164">
        <f t="shared" si="198"/>
        <v>-3.8400000000001455</v>
      </c>
      <c r="L443" s="164">
        <f t="shared" si="199"/>
        <v>99.876129032258063</v>
      </c>
      <c r="M443" s="164">
        <f t="shared" si="200"/>
        <v>3096.16</v>
      </c>
      <c r="N443" s="154"/>
    </row>
    <row r="444" spans="1:14" s="46" customFormat="1" ht="33.75" x14ac:dyDescent="0.2">
      <c r="A444" s="143" t="s">
        <v>1182</v>
      </c>
      <c r="B444" s="88" t="s">
        <v>1383</v>
      </c>
      <c r="C444" s="45"/>
      <c r="D444" s="71"/>
      <c r="E444" s="62"/>
      <c r="F444" s="62">
        <f>F445</f>
        <v>3100</v>
      </c>
      <c r="G444" s="163">
        <f t="shared" si="197"/>
        <v>3100</v>
      </c>
      <c r="H444" s="163"/>
      <c r="I444" s="62">
        <f t="shared" si="222"/>
        <v>3100</v>
      </c>
      <c r="J444" s="62">
        <f t="shared" si="222"/>
        <v>3096.16</v>
      </c>
      <c r="K444" s="164">
        <f t="shared" si="198"/>
        <v>-3.8400000000001455</v>
      </c>
      <c r="L444" s="164">
        <f t="shared" si="199"/>
        <v>99.876129032258063</v>
      </c>
      <c r="M444" s="164">
        <f t="shared" si="200"/>
        <v>3096.16</v>
      </c>
      <c r="N444" s="154" t="e">
        <f t="shared" si="206"/>
        <v>#DIV/0!</v>
      </c>
    </row>
    <row r="445" spans="1:14" s="46" customFormat="1" ht="56.25" x14ac:dyDescent="0.2">
      <c r="A445" s="92" t="s">
        <v>1174</v>
      </c>
      <c r="B445" s="97" t="s">
        <v>1481</v>
      </c>
      <c r="C445" s="45"/>
      <c r="D445" s="71"/>
      <c r="E445" s="62"/>
      <c r="F445" s="62">
        <v>3100</v>
      </c>
      <c r="G445" s="62">
        <f t="shared" si="197"/>
        <v>3100</v>
      </c>
      <c r="H445" s="62"/>
      <c r="I445" s="69">
        <v>3100</v>
      </c>
      <c r="J445" s="69">
        <v>3096.16</v>
      </c>
      <c r="K445" s="69">
        <f t="shared" si="198"/>
        <v>-3.8400000000001455</v>
      </c>
      <c r="L445" s="69">
        <f t="shared" si="199"/>
        <v>99.876129032258063</v>
      </c>
      <c r="M445" s="69">
        <f t="shared" si="200"/>
        <v>3096.16</v>
      </c>
      <c r="N445" s="190" t="e">
        <f t="shared" si="206"/>
        <v>#DIV/0!</v>
      </c>
    </row>
    <row r="446" spans="1:14" s="46" customFormat="1" ht="67.5" x14ac:dyDescent="0.2">
      <c r="A446" s="124" t="s">
        <v>373</v>
      </c>
      <c r="B446" s="44" t="s">
        <v>392</v>
      </c>
      <c r="C446" s="45" t="s">
        <v>5</v>
      </c>
      <c r="D446" s="62">
        <f t="shared" ref="D446:E449" si="223">D447</f>
        <v>199998</v>
      </c>
      <c r="E446" s="62">
        <f t="shared" si="223"/>
        <v>0</v>
      </c>
      <c r="F446" s="62">
        <f t="shared" ref="F446:F449" si="224">F447</f>
        <v>0</v>
      </c>
      <c r="G446" s="62">
        <f t="shared" si="197"/>
        <v>0</v>
      </c>
      <c r="H446" s="62"/>
      <c r="I446" s="62"/>
      <c r="J446" s="69"/>
      <c r="K446" s="69">
        <f t="shared" si="198"/>
        <v>0</v>
      </c>
      <c r="L446" s="69"/>
      <c r="M446" s="69">
        <f t="shared" si="200"/>
        <v>-199998</v>
      </c>
      <c r="N446" s="190">
        <f t="shared" si="206"/>
        <v>0</v>
      </c>
    </row>
    <row r="447" spans="1:14" s="42" customFormat="1" x14ac:dyDescent="0.2">
      <c r="A447" s="39" t="s">
        <v>374</v>
      </c>
      <c r="B447" s="40" t="s">
        <v>393</v>
      </c>
      <c r="C447" s="41" t="s">
        <v>5</v>
      </c>
      <c r="D447" s="163">
        <f t="shared" si="223"/>
        <v>199998</v>
      </c>
      <c r="E447" s="163">
        <f t="shared" si="223"/>
        <v>0</v>
      </c>
      <c r="F447" s="163">
        <f t="shared" si="224"/>
        <v>0</v>
      </c>
      <c r="G447" s="158">
        <f t="shared" si="197"/>
        <v>0</v>
      </c>
      <c r="H447" s="158"/>
      <c r="I447" s="163"/>
      <c r="J447" s="164"/>
      <c r="K447" s="164">
        <f t="shared" si="198"/>
        <v>0</v>
      </c>
      <c r="L447" s="164"/>
      <c r="M447" s="164">
        <f t="shared" si="200"/>
        <v>-199998</v>
      </c>
      <c r="N447" s="154">
        <f t="shared" si="206"/>
        <v>0</v>
      </c>
    </row>
    <row r="448" spans="1:14" s="42" customFormat="1" x14ac:dyDescent="0.2">
      <c r="A448" s="39" t="s">
        <v>13</v>
      </c>
      <c r="B448" s="40" t="s">
        <v>394</v>
      </c>
      <c r="C448" s="41" t="s">
        <v>5</v>
      </c>
      <c r="D448" s="163">
        <f t="shared" si="223"/>
        <v>199998</v>
      </c>
      <c r="E448" s="163">
        <f t="shared" si="223"/>
        <v>0</v>
      </c>
      <c r="F448" s="163">
        <f t="shared" si="224"/>
        <v>0</v>
      </c>
      <c r="G448" s="158">
        <f t="shared" si="197"/>
        <v>0</v>
      </c>
      <c r="H448" s="158"/>
      <c r="I448" s="163"/>
      <c r="J448" s="164"/>
      <c r="K448" s="164">
        <f t="shared" si="198"/>
        <v>0</v>
      </c>
      <c r="L448" s="164"/>
      <c r="M448" s="164">
        <f t="shared" si="200"/>
        <v>-199998</v>
      </c>
      <c r="N448" s="154">
        <f t="shared" si="206"/>
        <v>0</v>
      </c>
    </row>
    <row r="449" spans="1:14" s="42" customFormat="1" x14ac:dyDescent="0.2">
      <c r="A449" s="39" t="s">
        <v>32</v>
      </c>
      <c r="B449" s="40" t="s">
        <v>395</v>
      </c>
      <c r="C449" s="41" t="s">
        <v>5</v>
      </c>
      <c r="D449" s="163">
        <f t="shared" si="223"/>
        <v>199998</v>
      </c>
      <c r="E449" s="163">
        <f t="shared" si="223"/>
        <v>0</v>
      </c>
      <c r="F449" s="163">
        <f t="shared" si="224"/>
        <v>0</v>
      </c>
      <c r="G449" s="158">
        <f t="shared" si="197"/>
        <v>0</v>
      </c>
      <c r="H449" s="158"/>
      <c r="I449" s="163"/>
      <c r="J449" s="164"/>
      <c r="K449" s="164">
        <f t="shared" si="198"/>
        <v>0</v>
      </c>
      <c r="L449" s="164"/>
      <c r="M449" s="164">
        <f t="shared" si="200"/>
        <v>-199998</v>
      </c>
      <c r="N449" s="154">
        <f t="shared" si="206"/>
        <v>0</v>
      </c>
    </row>
    <row r="450" spans="1:14" s="46" customFormat="1" ht="22.5" x14ac:dyDescent="0.2">
      <c r="A450" s="43" t="s">
        <v>40</v>
      </c>
      <c r="B450" s="44" t="s">
        <v>396</v>
      </c>
      <c r="C450" s="45" t="s">
        <v>5</v>
      </c>
      <c r="D450" s="71">
        <v>199998</v>
      </c>
      <c r="E450" s="62"/>
      <c r="F450" s="62"/>
      <c r="G450" s="165">
        <f t="shared" si="197"/>
        <v>0</v>
      </c>
      <c r="H450" s="165"/>
      <c r="I450" s="62"/>
      <c r="J450" s="69"/>
      <c r="K450" s="69">
        <f t="shared" si="198"/>
        <v>0</v>
      </c>
      <c r="L450" s="69"/>
      <c r="M450" s="69">
        <f t="shared" si="200"/>
        <v>-199998</v>
      </c>
      <c r="N450" s="190">
        <f t="shared" si="206"/>
        <v>0</v>
      </c>
    </row>
    <row r="451" spans="1:14" s="48" customFormat="1" ht="158.25" x14ac:dyDescent="0.2">
      <c r="A451" s="47" t="s">
        <v>243</v>
      </c>
      <c r="B451" s="37" t="s">
        <v>397</v>
      </c>
      <c r="C451" s="35" t="s">
        <v>5</v>
      </c>
      <c r="D451" s="158">
        <f t="shared" ref="D451:E453" si="225">D452</f>
        <v>4034904.51</v>
      </c>
      <c r="E451" s="158">
        <f t="shared" si="225"/>
        <v>4468330</v>
      </c>
      <c r="F451" s="158">
        <f t="shared" ref="F451:F453" si="226">F452</f>
        <v>4468330</v>
      </c>
      <c r="G451" s="158">
        <f t="shared" si="197"/>
        <v>0</v>
      </c>
      <c r="H451" s="158">
        <f t="shared" si="202"/>
        <v>100</v>
      </c>
      <c r="I451" s="158">
        <f t="shared" ref="I451:J453" si="227">I452</f>
        <v>4468330</v>
      </c>
      <c r="J451" s="158">
        <f t="shared" si="227"/>
        <v>3868059.43</v>
      </c>
      <c r="K451" s="159">
        <f t="shared" si="198"/>
        <v>-600270.56999999983</v>
      </c>
      <c r="L451" s="159">
        <f t="shared" si="199"/>
        <v>86.566109262297104</v>
      </c>
      <c r="M451" s="159">
        <f t="shared" si="200"/>
        <v>-166845.07999999961</v>
      </c>
      <c r="N451" s="155">
        <f t="shared" si="206"/>
        <v>95.864955921844114</v>
      </c>
    </row>
    <row r="452" spans="1:14" s="42" customFormat="1" ht="22.5" x14ac:dyDescent="0.2">
      <c r="A452" s="39" t="s">
        <v>340</v>
      </c>
      <c r="B452" s="40" t="s">
        <v>398</v>
      </c>
      <c r="C452" s="41" t="s">
        <v>5</v>
      </c>
      <c r="D452" s="163">
        <f t="shared" si="225"/>
        <v>4034904.51</v>
      </c>
      <c r="E452" s="163">
        <v>4468330</v>
      </c>
      <c r="F452" s="163">
        <f t="shared" si="226"/>
        <v>4468330</v>
      </c>
      <c r="G452" s="163">
        <f t="shared" si="197"/>
        <v>0</v>
      </c>
      <c r="H452" s="163">
        <f t="shared" si="202"/>
        <v>100</v>
      </c>
      <c r="I452" s="163">
        <f t="shared" si="227"/>
        <v>4468330</v>
      </c>
      <c r="J452" s="163">
        <f t="shared" si="227"/>
        <v>3868059.43</v>
      </c>
      <c r="K452" s="164">
        <f t="shared" si="198"/>
        <v>-600270.56999999983</v>
      </c>
      <c r="L452" s="164">
        <f t="shared" si="199"/>
        <v>86.566109262297104</v>
      </c>
      <c r="M452" s="164">
        <f t="shared" si="200"/>
        <v>-166845.07999999961</v>
      </c>
      <c r="N452" s="154">
        <f t="shared" si="206"/>
        <v>95.864955921844114</v>
      </c>
    </row>
    <row r="453" spans="1:14" s="42" customFormat="1" x14ac:dyDescent="0.2">
      <c r="A453" s="39" t="s">
        <v>13</v>
      </c>
      <c r="B453" s="40" t="s">
        <v>399</v>
      </c>
      <c r="C453" s="41" t="s">
        <v>5</v>
      </c>
      <c r="D453" s="163">
        <f t="shared" si="225"/>
        <v>4034904.51</v>
      </c>
      <c r="E453" s="163">
        <f t="shared" si="225"/>
        <v>0</v>
      </c>
      <c r="F453" s="163">
        <f t="shared" si="226"/>
        <v>4468330</v>
      </c>
      <c r="G453" s="163">
        <f t="shared" si="197"/>
        <v>4468330</v>
      </c>
      <c r="H453" s="163"/>
      <c r="I453" s="163">
        <f t="shared" si="227"/>
        <v>4468330</v>
      </c>
      <c r="J453" s="163">
        <f t="shared" si="227"/>
        <v>3868059.43</v>
      </c>
      <c r="K453" s="164">
        <f t="shared" si="198"/>
        <v>-600270.56999999983</v>
      </c>
      <c r="L453" s="164">
        <f t="shared" si="199"/>
        <v>86.566109262297104</v>
      </c>
      <c r="M453" s="164">
        <f t="shared" si="200"/>
        <v>-166845.07999999961</v>
      </c>
      <c r="N453" s="154">
        <f t="shared" si="206"/>
        <v>95.864955921844114</v>
      </c>
    </row>
    <row r="454" spans="1:14" s="42" customFormat="1" ht="33.75" x14ac:dyDescent="0.2">
      <c r="A454" s="39" t="s">
        <v>341</v>
      </c>
      <c r="B454" s="40" t="s">
        <v>400</v>
      </c>
      <c r="C454" s="41" t="s">
        <v>5</v>
      </c>
      <c r="D454" s="163">
        <f>SUM(D455:D456)</f>
        <v>4034904.51</v>
      </c>
      <c r="E454" s="163">
        <f>SUM(E455:E456)</f>
        <v>0</v>
      </c>
      <c r="F454" s="163">
        <f>SUM(F455:F456)</f>
        <v>4468330</v>
      </c>
      <c r="G454" s="163">
        <f t="shared" si="197"/>
        <v>4468330</v>
      </c>
      <c r="H454" s="163"/>
      <c r="I454" s="163">
        <f t="shared" ref="I454:J454" si="228">SUM(I455:I456)</f>
        <v>4468330</v>
      </c>
      <c r="J454" s="163">
        <f t="shared" si="228"/>
        <v>3868059.43</v>
      </c>
      <c r="K454" s="164">
        <f t="shared" si="198"/>
        <v>-600270.56999999983</v>
      </c>
      <c r="L454" s="164">
        <f t="shared" si="199"/>
        <v>86.566109262297104</v>
      </c>
      <c r="M454" s="164">
        <f t="shared" si="200"/>
        <v>-166845.07999999961</v>
      </c>
      <c r="N454" s="154">
        <f t="shared" si="206"/>
        <v>95.864955921844114</v>
      </c>
    </row>
    <row r="455" spans="1:14" s="46" customFormat="1" ht="56.25" x14ac:dyDescent="0.2">
      <c r="A455" s="43" t="s">
        <v>381</v>
      </c>
      <c r="B455" s="44" t="s">
        <v>401</v>
      </c>
      <c r="C455" s="45" t="s">
        <v>5</v>
      </c>
      <c r="D455" s="71">
        <v>4034902.57</v>
      </c>
      <c r="E455" s="62"/>
      <c r="F455" s="62">
        <v>4028590</v>
      </c>
      <c r="G455" s="62">
        <f t="shared" si="197"/>
        <v>4028590</v>
      </c>
      <c r="H455" s="62"/>
      <c r="I455" s="69">
        <v>4028592.57</v>
      </c>
      <c r="J455" s="69">
        <v>3428322</v>
      </c>
      <c r="K455" s="69">
        <f t="shared" si="198"/>
        <v>-600270.56999999983</v>
      </c>
      <c r="L455" s="69">
        <f t="shared" si="199"/>
        <v>85.099744896764278</v>
      </c>
      <c r="M455" s="69">
        <f t="shared" si="200"/>
        <v>-606580.56999999983</v>
      </c>
      <c r="N455" s="190">
        <f t="shared" si="206"/>
        <v>84.966661289172094</v>
      </c>
    </row>
    <row r="456" spans="1:14" s="46" customFormat="1" ht="78.75" x14ac:dyDescent="0.2">
      <c r="A456" s="43" t="s">
        <v>342</v>
      </c>
      <c r="B456" s="44" t="s">
        <v>402</v>
      </c>
      <c r="C456" s="45" t="s">
        <v>5</v>
      </c>
      <c r="D456" s="71">
        <v>1.94</v>
      </c>
      <c r="E456" s="62"/>
      <c r="F456" s="62">
        <v>439740</v>
      </c>
      <c r="G456" s="62">
        <f t="shared" si="197"/>
        <v>439740</v>
      </c>
      <c r="H456" s="62"/>
      <c r="I456" s="69">
        <v>439737.43</v>
      </c>
      <c r="J456" s="69">
        <v>439737.43</v>
      </c>
      <c r="K456" s="69">
        <f t="shared" si="198"/>
        <v>0</v>
      </c>
      <c r="L456" s="69">
        <f t="shared" si="199"/>
        <v>100</v>
      </c>
      <c r="M456" s="69">
        <f t="shared" si="200"/>
        <v>439735.49</v>
      </c>
      <c r="N456" s="190"/>
    </row>
    <row r="457" spans="1:14" s="56" customFormat="1" ht="138" x14ac:dyDescent="0.25">
      <c r="A457" s="86" t="s">
        <v>1173</v>
      </c>
      <c r="B457" s="87" t="s">
        <v>1176</v>
      </c>
      <c r="C457" s="55"/>
      <c r="D457" s="191"/>
      <c r="E457" s="158">
        <f>E458</f>
        <v>6564180</v>
      </c>
      <c r="F457" s="158">
        <f>F458</f>
        <v>26684260</v>
      </c>
      <c r="G457" s="158">
        <f t="shared" si="197"/>
        <v>20120080</v>
      </c>
      <c r="H457" s="158">
        <f t="shared" si="202"/>
        <v>406.51322785176518</v>
      </c>
      <c r="I457" s="158">
        <f t="shared" ref="I457:J458" si="229">I458</f>
        <v>26684260</v>
      </c>
      <c r="J457" s="158">
        <f t="shared" si="229"/>
        <v>26599336.34</v>
      </c>
      <c r="K457" s="159">
        <f t="shared" si="198"/>
        <v>-84923.660000000149</v>
      </c>
      <c r="L457" s="159">
        <f t="shared" si="199"/>
        <v>99.681746242916233</v>
      </c>
      <c r="M457" s="159">
        <f t="shared" si="200"/>
        <v>26599336.34</v>
      </c>
      <c r="N457" s="155"/>
    </row>
    <row r="458" spans="1:14" s="42" customFormat="1" ht="22.5" x14ac:dyDescent="0.2">
      <c r="A458" s="91" t="s">
        <v>1154</v>
      </c>
      <c r="B458" s="88" t="s">
        <v>1176</v>
      </c>
      <c r="C458" s="41"/>
      <c r="D458" s="162"/>
      <c r="E458" s="163">
        <v>6564180</v>
      </c>
      <c r="F458" s="163">
        <f>F459</f>
        <v>26684260</v>
      </c>
      <c r="G458" s="163">
        <f t="shared" si="197"/>
        <v>20120080</v>
      </c>
      <c r="H458" s="163">
        <f t="shared" si="202"/>
        <v>406.51322785176518</v>
      </c>
      <c r="I458" s="163">
        <f t="shared" si="229"/>
        <v>26684260</v>
      </c>
      <c r="J458" s="163">
        <f t="shared" si="229"/>
        <v>26599336.34</v>
      </c>
      <c r="K458" s="164">
        <f t="shared" si="198"/>
        <v>-84923.660000000149</v>
      </c>
      <c r="L458" s="164">
        <f t="shared" si="199"/>
        <v>99.681746242916233</v>
      </c>
      <c r="M458" s="164">
        <f t="shared" si="200"/>
        <v>26599336.34</v>
      </c>
      <c r="N458" s="154"/>
    </row>
    <row r="459" spans="1:14" s="42" customFormat="1" ht="33.75" x14ac:dyDescent="0.2">
      <c r="A459" s="39" t="s">
        <v>341</v>
      </c>
      <c r="B459" s="197" t="s">
        <v>1385</v>
      </c>
      <c r="C459" s="41"/>
      <c r="D459" s="162"/>
      <c r="E459" s="163"/>
      <c r="F459" s="163">
        <f>F460+F461</f>
        <v>26684260</v>
      </c>
      <c r="G459" s="163">
        <f t="shared" si="197"/>
        <v>26684260</v>
      </c>
      <c r="H459" s="163"/>
      <c r="I459" s="163">
        <f t="shared" ref="I459:J459" si="230">I460+I461</f>
        <v>26684260</v>
      </c>
      <c r="J459" s="163">
        <f t="shared" si="230"/>
        <v>26599336.34</v>
      </c>
      <c r="K459" s="164">
        <f t="shared" si="198"/>
        <v>-84923.660000000149</v>
      </c>
      <c r="L459" s="164">
        <f t="shared" si="199"/>
        <v>99.681746242916233</v>
      </c>
      <c r="M459" s="164">
        <f t="shared" si="200"/>
        <v>26599336.34</v>
      </c>
      <c r="N459" s="154"/>
    </row>
    <row r="460" spans="1:14" s="46" customFormat="1" ht="56.25" x14ac:dyDescent="0.2">
      <c r="A460" s="92" t="s">
        <v>1174</v>
      </c>
      <c r="B460" s="98" t="s">
        <v>1177</v>
      </c>
      <c r="C460" s="45"/>
      <c r="D460" s="71"/>
      <c r="E460" s="62"/>
      <c r="F460" s="62">
        <v>23231260</v>
      </c>
      <c r="G460" s="62">
        <f t="shared" si="197"/>
        <v>23231260</v>
      </c>
      <c r="H460" s="62"/>
      <c r="I460" s="69">
        <v>23231260</v>
      </c>
      <c r="J460" s="69">
        <v>23146413.879999999</v>
      </c>
      <c r="K460" s="69">
        <f t="shared" si="198"/>
        <v>-84846.120000001043</v>
      </c>
      <c r="L460" s="69">
        <f t="shared" si="199"/>
        <v>99.634776073273684</v>
      </c>
      <c r="M460" s="69">
        <f t="shared" si="200"/>
        <v>23146413.879999999</v>
      </c>
      <c r="N460" s="190"/>
    </row>
    <row r="461" spans="1:14" s="46" customFormat="1" ht="67.5" x14ac:dyDescent="0.2">
      <c r="A461" s="92" t="s">
        <v>1175</v>
      </c>
      <c r="B461" s="97" t="s">
        <v>1384</v>
      </c>
      <c r="C461" s="45"/>
      <c r="D461" s="71"/>
      <c r="E461" s="62"/>
      <c r="F461" s="62">
        <v>3453000</v>
      </c>
      <c r="G461" s="62">
        <f t="shared" ref="G461:G524" si="231">F461-E461</f>
        <v>3453000</v>
      </c>
      <c r="H461" s="62"/>
      <c r="I461" s="69">
        <v>3453000</v>
      </c>
      <c r="J461" s="69">
        <v>3452922.46</v>
      </c>
      <c r="K461" s="69">
        <f t="shared" ref="K461:K524" si="232">J461-I461</f>
        <v>-77.540000000037253</v>
      </c>
      <c r="L461" s="69">
        <f t="shared" ref="L461:L524" si="233">J461/I461*100</f>
        <v>99.997754416449453</v>
      </c>
      <c r="M461" s="69">
        <f t="shared" ref="M461:M524" si="234">J461-D461</f>
        <v>3452922.46</v>
      </c>
      <c r="N461" s="190"/>
    </row>
    <row r="462" spans="1:14" s="48" customFormat="1" ht="158.25" x14ac:dyDescent="0.2">
      <c r="A462" s="47" t="s">
        <v>254</v>
      </c>
      <c r="B462" s="37" t="s">
        <v>403</v>
      </c>
      <c r="C462" s="35" t="s">
        <v>5</v>
      </c>
      <c r="D462" s="158">
        <f>D463</f>
        <v>171765200</v>
      </c>
      <c r="E462" s="158">
        <f>E463</f>
        <v>200492190</v>
      </c>
      <c r="F462" s="158">
        <f t="shared" ref="F462:F463" si="235">F463</f>
        <v>200492190</v>
      </c>
      <c r="G462" s="158">
        <f t="shared" si="231"/>
        <v>0</v>
      </c>
      <c r="H462" s="158">
        <f t="shared" ref="H462:H523" si="236">F462/E462*100</f>
        <v>100</v>
      </c>
      <c r="I462" s="158">
        <f t="shared" ref="I462:J463" si="237">I463</f>
        <v>200492190</v>
      </c>
      <c r="J462" s="158">
        <f t="shared" si="237"/>
        <v>200492190</v>
      </c>
      <c r="K462" s="159">
        <f t="shared" si="232"/>
        <v>0</v>
      </c>
      <c r="L462" s="159">
        <f t="shared" si="233"/>
        <v>100</v>
      </c>
      <c r="M462" s="159">
        <f t="shared" si="234"/>
        <v>28726990</v>
      </c>
      <c r="N462" s="155">
        <f t="shared" ref="N462:N524" si="238">J462/D462*100</f>
        <v>116.72456935397857</v>
      </c>
    </row>
    <row r="463" spans="1:14" s="42" customFormat="1" ht="22.5" x14ac:dyDescent="0.2">
      <c r="A463" s="39" t="s">
        <v>340</v>
      </c>
      <c r="B463" s="40" t="s">
        <v>404</v>
      </c>
      <c r="C463" s="41" t="s">
        <v>5</v>
      </c>
      <c r="D463" s="163">
        <f t="shared" ref="D463" si="239">D464</f>
        <v>171765200</v>
      </c>
      <c r="E463" s="163">
        <v>200492190</v>
      </c>
      <c r="F463" s="163">
        <f t="shared" si="235"/>
        <v>200492190</v>
      </c>
      <c r="G463" s="163">
        <f t="shared" si="231"/>
        <v>0</v>
      </c>
      <c r="H463" s="163">
        <f t="shared" si="236"/>
        <v>100</v>
      </c>
      <c r="I463" s="163">
        <f t="shared" si="237"/>
        <v>200492190</v>
      </c>
      <c r="J463" s="163">
        <f t="shared" si="237"/>
        <v>200492190</v>
      </c>
      <c r="K463" s="164">
        <f t="shared" si="232"/>
        <v>0</v>
      </c>
      <c r="L463" s="164">
        <f t="shared" si="233"/>
        <v>100</v>
      </c>
      <c r="M463" s="164">
        <f t="shared" si="234"/>
        <v>28726990</v>
      </c>
      <c r="N463" s="154">
        <f t="shared" si="238"/>
        <v>116.72456935397857</v>
      </c>
    </row>
    <row r="464" spans="1:14" s="42" customFormat="1" x14ac:dyDescent="0.2">
      <c r="A464" s="39" t="s">
        <v>13</v>
      </c>
      <c r="B464" s="40" t="s">
        <v>405</v>
      </c>
      <c r="C464" s="41" t="s">
        <v>5</v>
      </c>
      <c r="D464" s="163">
        <f>D465</f>
        <v>171765200</v>
      </c>
      <c r="E464" s="163"/>
      <c r="F464" s="163">
        <f>F465</f>
        <v>200492190</v>
      </c>
      <c r="G464" s="163">
        <f t="shared" si="231"/>
        <v>200492190</v>
      </c>
      <c r="H464" s="163"/>
      <c r="I464" s="163">
        <f>I465</f>
        <v>200492190</v>
      </c>
      <c r="J464" s="163">
        <f>J465</f>
        <v>200492190</v>
      </c>
      <c r="K464" s="164">
        <f t="shared" si="232"/>
        <v>0</v>
      </c>
      <c r="L464" s="164">
        <f t="shared" si="233"/>
        <v>100</v>
      </c>
      <c r="M464" s="164">
        <f t="shared" si="234"/>
        <v>28726990</v>
      </c>
      <c r="N464" s="154">
        <f t="shared" si="238"/>
        <v>116.72456935397857</v>
      </c>
    </row>
    <row r="465" spans="1:14" s="42" customFormat="1" ht="36" x14ac:dyDescent="0.2">
      <c r="A465" s="118" t="s">
        <v>341</v>
      </c>
      <c r="B465" s="40" t="s">
        <v>406</v>
      </c>
      <c r="C465" s="41" t="s">
        <v>5</v>
      </c>
      <c r="D465" s="163">
        <f t="shared" ref="D465" si="240">SUM(D466:D467)</f>
        <v>171765200</v>
      </c>
      <c r="E465" s="163">
        <f>SUM(E466:E467)</f>
        <v>0</v>
      </c>
      <c r="F465" s="163">
        <f>SUM(F466:F467)</f>
        <v>200492190</v>
      </c>
      <c r="G465" s="163">
        <f t="shared" si="231"/>
        <v>200492190</v>
      </c>
      <c r="H465" s="163"/>
      <c r="I465" s="163">
        <f>SUM(I466:I467)</f>
        <v>200492190</v>
      </c>
      <c r="J465" s="163">
        <f>SUM(J466:J467)</f>
        <v>200492190</v>
      </c>
      <c r="K465" s="164">
        <f t="shared" si="232"/>
        <v>0</v>
      </c>
      <c r="L465" s="164">
        <f t="shared" si="233"/>
        <v>100</v>
      </c>
      <c r="M465" s="164">
        <f t="shared" si="234"/>
        <v>28726990</v>
      </c>
      <c r="N465" s="154">
        <f t="shared" si="238"/>
        <v>116.72456935397857</v>
      </c>
    </row>
    <row r="466" spans="1:14" s="46" customFormat="1" ht="56.25" x14ac:dyDescent="0.2">
      <c r="A466" s="43" t="s">
        <v>381</v>
      </c>
      <c r="B466" s="44" t="s">
        <v>407</v>
      </c>
      <c r="C466" s="45" t="s">
        <v>5</v>
      </c>
      <c r="D466" s="62">
        <v>127767432.55</v>
      </c>
      <c r="E466" s="62"/>
      <c r="F466" s="62">
        <v>144494840.5</v>
      </c>
      <c r="G466" s="62">
        <f t="shared" si="231"/>
        <v>144494840.5</v>
      </c>
      <c r="H466" s="62"/>
      <c r="I466" s="69">
        <v>144494840.44999999</v>
      </c>
      <c r="J466" s="69">
        <v>144494840.44999999</v>
      </c>
      <c r="K466" s="69">
        <f t="shared" si="232"/>
        <v>0</v>
      </c>
      <c r="L466" s="69">
        <f t="shared" si="233"/>
        <v>100</v>
      </c>
      <c r="M466" s="69">
        <f t="shared" si="234"/>
        <v>16727407.899999991</v>
      </c>
      <c r="N466" s="190">
        <f t="shared" si="238"/>
        <v>113.09207484736297</v>
      </c>
    </row>
    <row r="467" spans="1:14" s="46" customFormat="1" ht="78.75" x14ac:dyDescent="0.2">
      <c r="A467" s="43" t="s">
        <v>342</v>
      </c>
      <c r="B467" s="44" t="s">
        <v>408</v>
      </c>
      <c r="C467" s="45" t="s">
        <v>5</v>
      </c>
      <c r="D467" s="71">
        <v>43997767.450000003</v>
      </c>
      <c r="E467" s="62"/>
      <c r="F467" s="62">
        <v>55997349.5</v>
      </c>
      <c r="G467" s="62">
        <f t="shared" si="231"/>
        <v>55997349.5</v>
      </c>
      <c r="H467" s="62"/>
      <c r="I467" s="69">
        <v>55997349.549999997</v>
      </c>
      <c r="J467" s="69">
        <v>55997349.549999997</v>
      </c>
      <c r="K467" s="69">
        <f t="shared" si="232"/>
        <v>0</v>
      </c>
      <c r="L467" s="69">
        <f t="shared" si="233"/>
        <v>100</v>
      </c>
      <c r="M467" s="69">
        <f t="shared" si="234"/>
        <v>11999582.099999994</v>
      </c>
      <c r="N467" s="190">
        <f t="shared" si="238"/>
        <v>127.27316133400764</v>
      </c>
    </row>
    <row r="468" spans="1:14" s="56" customFormat="1" ht="33" x14ac:dyDescent="0.25">
      <c r="A468" s="47" t="s">
        <v>1178</v>
      </c>
      <c r="B468" s="54" t="s">
        <v>1179</v>
      </c>
      <c r="C468" s="55"/>
      <c r="D468" s="161">
        <f>D469</f>
        <v>29093000</v>
      </c>
      <c r="E468" s="158">
        <f>E469</f>
        <v>27600000</v>
      </c>
      <c r="F468" s="158">
        <f>F469</f>
        <v>27600000</v>
      </c>
      <c r="G468" s="158">
        <f>G469</f>
        <v>27600000</v>
      </c>
      <c r="H468" s="158">
        <f t="shared" si="236"/>
        <v>100</v>
      </c>
      <c r="I468" s="158">
        <f t="shared" ref="I468:J468" si="241">I469</f>
        <v>27600000</v>
      </c>
      <c r="J468" s="158">
        <f t="shared" si="241"/>
        <v>27577965.460000001</v>
      </c>
      <c r="K468" s="159">
        <f t="shared" si="232"/>
        <v>-22034.539999999106</v>
      </c>
      <c r="L468" s="159"/>
      <c r="M468" s="159">
        <f t="shared" si="234"/>
        <v>-1515034.5399999991</v>
      </c>
      <c r="N468" s="155">
        <f t="shared" si="238"/>
        <v>94.792443061904933</v>
      </c>
    </row>
    <row r="469" spans="1:14" s="42" customFormat="1" ht="56.25" x14ac:dyDescent="0.2">
      <c r="A469" s="39" t="s">
        <v>409</v>
      </c>
      <c r="B469" s="40" t="s">
        <v>410</v>
      </c>
      <c r="C469" s="41" t="s">
        <v>5</v>
      </c>
      <c r="D469" s="162">
        <v>29093000</v>
      </c>
      <c r="E469" s="163">
        <f>E470</f>
        <v>27600000</v>
      </c>
      <c r="F469" s="163">
        <f t="shared" ref="F469:G469" si="242">F470</f>
        <v>27600000</v>
      </c>
      <c r="G469" s="163">
        <f t="shared" si="242"/>
        <v>27600000</v>
      </c>
      <c r="H469" s="163">
        <f t="shared" si="236"/>
        <v>100</v>
      </c>
      <c r="I469" s="163">
        <f t="shared" ref="I469:J470" si="243">I470</f>
        <v>27600000</v>
      </c>
      <c r="J469" s="163">
        <f t="shared" si="243"/>
        <v>27577965.460000001</v>
      </c>
      <c r="K469" s="164">
        <f t="shared" si="232"/>
        <v>-22034.539999999106</v>
      </c>
      <c r="L469" s="164">
        <f t="shared" si="233"/>
        <v>99.920164710144931</v>
      </c>
      <c r="M469" s="164">
        <f t="shared" si="234"/>
        <v>-1515034.5399999991</v>
      </c>
      <c r="N469" s="154">
        <f t="shared" si="238"/>
        <v>94.792443061904933</v>
      </c>
    </row>
    <row r="470" spans="1:14" s="42" customFormat="1" ht="33.75" x14ac:dyDescent="0.2">
      <c r="A470" s="39" t="s">
        <v>1077</v>
      </c>
      <c r="B470" s="40" t="s">
        <v>411</v>
      </c>
      <c r="C470" s="41" t="s">
        <v>5</v>
      </c>
      <c r="D470" s="162">
        <v>29093000</v>
      </c>
      <c r="E470" s="163">
        <v>27600000</v>
      </c>
      <c r="F470" s="163">
        <f>F471</f>
        <v>27600000</v>
      </c>
      <c r="G470" s="163">
        <f>G471</f>
        <v>27600000</v>
      </c>
      <c r="H470" s="163">
        <f t="shared" si="236"/>
        <v>100</v>
      </c>
      <c r="I470" s="163">
        <f t="shared" si="243"/>
        <v>27600000</v>
      </c>
      <c r="J470" s="163">
        <f t="shared" si="243"/>
        <v>27577965.460000001</v>
      </c>
      <c r="K470" s="164">
        <f t="shared" si="232"/>
        <v>-22034.539999999106</v>
      </c>
      <c r="L470" s="164">
        <f t="shared" si="233"/>
        <v>99.920164710144931</v>
      </c>
      <c r="M470" s="164">
        <f t="shared" si="234"/>
        <v>-1515034.5399999991</v>
      </c>
      <c r="N470" s="154">
        <f t="shared" si="238"/>
        <v>94.792443061904933</v>
      </c>
    </row>
    <row r="471" spans="1:14" s="42" customFormat="1" ht="22.5" x14ac:dyDescent="0.2">
      <c r="A471" s="143" t="s">
        <v>1129</v>
      </c>
      <c r="B471" s="88" t="s">
        <v>1386</v>
      </c>
      <c r="C471" s="41"/>
      <c r="D471" s="162"/>
      <c r="E471" s="163"/>
      <c r="F471" s="163">
        <f>F472+F476</f>
        <v>27600000</v>
      </c>
      <c r="G471" s="163">
        <f t="shared" si="231"/>
        <v>27600000</v>
      </c>
      <c r="H471" s="163"/>
      <c r="I471" s="163">
        <f t="shared" ref="I471:J471" si="244">I472+I476</f>
        <v>27600000</v>
      </c>
      <c r="J471" s="163">
        <f t="shared" si="244"/>
        <v>27577965.460000001</v>
      </c>
      <c r="K471" s="164">
        <f t="shared" si="232"/>
        <v>-22034.539999999106</v>
      </c>
      <c r="L471" s="164">
        <f t="shared" si="233"/>
        <v>99.920164710144931</v>
      </c>
      <c r="M471" s="164">
        <f t="shared" si="234"/>
        <v>27577965.460000001</v>
      </c>
      <c r="N471" s="154"/>
    </row>
    <row r="472" spans="1:14" s="42" customFormat="1" ht="22.5" x14ac:dyDescent="0.2">
      <c r="A472" s="91" t="s">
        <v>1227</v>
      </c>
      <c r="B472" s="88" t="s">
        <v>1387</v>
      </c>
      <c r="C472" s="41"/>
      <c r="D472" s="162"/>
      <c r="E472" s="163"/>
      <c r="F472" s="163">
        <f>F473+F474+F475</f>
        <v>5154700</v>
      </c>
      <c r="G472" s="163">
        <f t="shared" si="231"/>
        <v>5154700</v>
      </c>
      <c r="H472" s="163"/>
      <c r="I472" s="163">
        <f t="shared" ref="I472:J472" si="245">I473+I474+I475</f>
        <v>5154700</v>
      </c>
      <c r="J472" s="163">
        <f t="shared" si="245"/>
        <v>5136501.17</v>
      </c>
      <c r="K472" s="164">
        <f t="shared" si="232"/>
        <v>-18198.830000000075</v>
      </c>
      <c r="L472" s="164">
        <f t="shared" si="233"/>
        <v>99.646946864027015</v>
      </c>
      <c r="M472" s="164">
        <f t="shared" si="234"/>
        <v>5136501.17</v>
      </c>
      <c r="N472" s="154"/>
    </row>
    <row r="473" spans="1:14" s="46" customFormat="1" ht="22.5" x14ac:dyDescent="0.2">
      <c r="A473" s="92" t="s">
        <v>1263</v>
      </c>
      <c r="B473" s="97" t="s">
        <v>1388</v>
      </c>
      <c r="C473" s="45"/>
      <c r="D473" s="71"/>
      <c r="E473" s="62"/>
      <c r="F473" s="62">
        <v>15000</v>
      </c>
      <c r="G473" s="62">
        <f t="shared" si="231"/>
        <v>15000</v>
      </c>
      <c r="H473" s="62"/>
      <c r="I473" s="62">
        <v>15000</v>
      </c>
      <c r="J473" s="69">
        <v>14042</v>
      </c>
      <c r="K473" s="69">
        <f t="shared" si="232"/>
        <v>-958</v>
      </c>
      <c r="L473" s="69">
        <f t="shared" si="233"/>
        <v>93.613333333333344</v>
      </c>
      <c r="M473" s="69">
        <f t="shared" si="234"/>
        <v>14042</v>
      </c>
      <c r="N473" s="190"/>
    </row>
    <row r="474" spans="1:14" s="46" customFormat="1" ht="33.75" x14ac:dyDescent="0.2">
      <c r="A474" s="92" t="s">
        <v>1332</v>
      </c>
      <c r="B474" s="97" t="s">
        <v>1389</v>
      </c>
      <c r="C474" s="45"/>
      <c r="D474" s="71"/>
      <c r="E474" s="62"/>
      <c r="F474" s="62">
        <v>2600000</v>
      </c>
      <c r="G474" s="62">
        <f t="shared" si="231"/>
        <v>2600000</v>
      </c>
      <c r="H474" s="62"/>
      <c r="I474" s="62">
        <v>2600000</v>
      </c>
      <c r="J474" s="69">
        <v>2592460.12</v>
      </c>
      <c r="K474" s="69">
        <f t="shared" si="232"/>
        <v>-7539.8799999998882</v>
      </c>
      <c r="L474" s="69">
        <f t="shared" si="233"/>
        <v>99.710004615384619</v>
      </c>
      <c r="M474" s="69">
        <f t="shared" si="234"/>
        <v>2592460.12</v>
      </c>
      <c r="N474" s="190"/>
    </row>
    <row r="475" spans="1:14" s="46" customFormat="1" ht="22.5" x14ac:dyDescent="0.2">
      <c r="A475" s="92" t="s">
        <v>1228</v>
      </c>
      <c r="B475" s="97" t="s">
        <v>1390</v>
      </c>
      <c r="C475" s="45"/>
      <c r="D475" s="71"/>
      <c r="E475" s="62"/>
      <c r="F475" s="62">
        <v>2539700</v>
      </c>
      <c r="G475" s="62">
        <f t="shared" si="231"/>
        <v>2539700</v>
      </c>
      <c r="H475" s="62"/>
      <c r="I475" s="62">
        <v>2539700</v>
      </c>
      <c r="J475" s="69">
        <v>2529999.0499999998</v>
      </c>
      <c r="K475" s="69">
        <f t="shared" si="232"/>
        <v>-9700.9500000001863</v>
      </c>
      <c r="L475" s="69">
        <f t="shared" si="233"/>
        <v>99.618027719809419</v>
      </c>
      <c r="M475" s="69">
        <f t="shared" si="234"/>
        <v>2529999.0499999998</v>
      </c>
      <c r="N475" s="190"/>
    </row>
    <row r="476" spans="1:14" s="42" customFormat="1" ht="22.5" x14ac:dyDescent="0.2">
      <c r="A476" s="39" t="s">
        <v>44</v>
      </c>
      <c r="B476" s="40" t="s">
        <v>412</v>
      </c>
      <c r="C476" s="41" t="s">
        <v>5</v>
      </c>
      <c r="D476" s="163">
        <f>D477</f>
        <v>29093000</v>
      </c>
      <c r="E476" s="163">
        <f>E477</f>
        <v>0</v>
      </c>
      <c r="F476" s="163">
        <f>F477+F478</f>
        <v>22445300</v>
      </c>
      <c r="G476" s="163">
        <f t="shared" si="231"/>
        <v>22445300</v>
      </c>
      <c r="H476" s="163"/>
      <c r="I476" s="163">
        <f t="shared" ref="I476:J476" si="246">I477+I478</f>
        <v>22445300</v>
      </c>
      <c r="J476" s="163">
        <f t="shared" si="246"/>
        <v>22441464.289999999</v>
      </c>
      <c r="K476" s="164">
        <f t="shared" si="232"/>
        <v>-3835.7100000008941</v>
      </c>
      <c r="L476" s="164">
        <f t="shared" si="233"/>
        <v>99.982910854388223</v>
      </c>
      <c r="M476" s="164">
        <f t="shared" si="234"/>
        <v>-6651535.7100000009</v>
      </c>
      <c r="N476" s="154">
        <f t="shared" si="238"/>
        <v>77.136989275770802</v>
      </c>
    </row>
    <row r="477" spans="1:14" s="46" customFormat="1" ht="33.75" x14ac:dyDescent="0.2">
      <c r="A477" s="43" t="s">
        <v>79</v>
      </c>
      <c r="B477" s="44" t="s">
        <v>413</v>
      </c>
      <c r="C477" s="45" t="s">
        <v>5</v>
      </c>
      <c r="D477" s="71">
        <v>29093000</v>
      </c>
      <c r="E477" s="62"/>
      <c r="F477" s="62">
        <v>20227300</v>
      </c>
      <c r="G477" s="62">
        <f t="shared" si="231"/>
        <v>20227300</v>
      </c>
      <c r="H477" s="62"/>
      <c r="I477" s="69">
        <v>20227300</v>
      </c>
      <c r="J477" s="69">
        <v>20227290.149999999</v>
      </c>
      <c r="K477" s="69">
        <f t="shared" si="232"/>
        <v>-9.8500000014901161</v>
      </c>
      <c r="L477" s="69">
        <f t="shared" si="233"/>
        <v>99.999951303436447</v>
      </c>
      <c r="M477" s="69">
        <f t="shared" si="234"/>
        <v>-8865709.8500000015</v>
      </c>
      <c r="N477" s="190">
        <f t="shared" si="238"/>
        <v>69.526312686900624</v>
      </c>
    </row>
    <row r="478" spans="1:14" s="46" customFormat="1" ht="22.5" x14ac:dyDescent="0.2">
      <c r="A478" s="92" t="s">
        <v>1265</v>
      </c>
      <c r="B478" s="44" t="s">
        <v>1391</v>
      </c>
      <c r="C478" s="45"/>
      <c r="D478" s="71"/>
      <c r="E478" s="62"/>
      <c r="F478" s="62">
        <v>2218000</v>
      </c>
      <c r="G478" s="62">
        <f t="shared" si="231"/>
        <v>2218000</v>
      </c>
      <c r="H478" s="62"/>
      <c r="I478" s="69">
        <v>2218000</v>
      </c>
      <c r="J478" s="69">
        <v>2214174.14</v>
      </c>
      <c r="K478" s="69">
        <f t="shared" si="232"/>
        <v>-3825.8599999998696</v>
      </c>
      <c r="L478" s="69">
        <f t="shared" si="233"/>
        <v>99.827508566275938</v>
      </c>
      <c r="M478" s="69">
        <f t="shared" si="234"/>
        <v>2214174.14</v>
      </c>
      <c r="N478" s="190"/>
    </row>
    <row r="479" spans="1:14" s="48" customFormat="1" ht="38.25" x14ac:dyDescent="0.2">
      <c r="A479" s="76" t="s">
        <v>414</v>
      </c>
      <c r="B479" s="74" t="s">
        <v>415</v>
      </c>
      <c r="C479" s="75" t="s">
        <v>5</v>
      </c>
      <c r="D479" s="158">
        <f>D480</f>
        <v>70000</v>
      </c>
      <c r="E479" s="158">
        <f>E480</f>
        <v>199600</v>
      </c>
      <c r="F479" s="158">
        <f t="shared" ref="F479:F480" si="247">F480</f>
        <v>199600</v>
      </c>
      <c r="G479" s="158">
        <f t="shared" si="231"/>
        <v>0</v>
      </c>
      <c r="H479" s="158">
        <f t="shared" si="236"/>
        <v>100</v>
      </c>
      <c r="I479" s="158">
        <f t="shared" ref="I479:J480" si="248">I480</f>
        <v>199600</v>
      </c>
      <c r="J479" s="158">
        <f t="shared" si="248"/>
        <v>197599.94</v>
      </c>
      <c r="K479" s="159">
        <f t="shared" si="232"/>
        <v>-2000.0599999999977</v>
      </c>
      <c r="L479" s="159">
        <f t="shared" si="233"/>
        <v>98.997965931863732</v>
      </c>
      <c r="M479" s="159">
        <f t="shared" si="234"/>
        <v>127599.94</v>
      </c>
      <c r="N479" s="155">
        <f t="shared" si="238"/>
        <v>282.28562857142856</v>
      </c>
    </row>
    <row r="480" spans="1:14" s="42" customFormat="1" ht="33.75" x14ac:dyDescent="0.2">
      <c r="A480" s="39" t="s">
        <v>416</v>
      </c>
      <c r="B480" s="99" t="s">
        <v>417</v>
      </c>
      <c r="C480" s="41" t="s">
        <v>5</v>
      </c>
      <c r="D480" s="163">
        <f>D481</f>
        <v>70000</v>
      </c>
      <c r="E480" s="163">
        <f>E481</f>
        <v>199600</v>
      </c>
      <c r="F480" s="163">
        <f t="shared" si="247"/>
        <v>199600</v>
      </c>
      <c r="G480" s="163">
        <f t="shared" si="231"/>
        <v>0</v>
      </c>
      <c r="H480" s="163">
        <f t="shared" si="236"/>
        <v>100</v>
      </c>
      <c r="I480" s="163">
        <f t="shared" si="248"/>
        <v>199600</v>
      </c>
      <c r="J480" s="163">
        <f t="shared" si="248"/>
        <v>197599.94</v>
      </c>
      <c r="K480" s="164">
        <f t="shared" si="232"/>
        <v>-2000.0599999999977</v>
      </c>
      <c r="L480" s="164">
        <f t="shared" si="233"/>
        <v>98.997965931863732</v>
      </c>
      <c r="M480" s="164">
        <f t="shared" si="234"/>
        <v>127599.94</v>
      </c>
      <c r="N480" s="154">
        <f t="shared" si="238"/>
        <v>282.28562857142856</v>
      </c>
    </row>
    <row r="481" spans="1:14" s="42" customFormat="1" ht="22.5" x14ac:dyDescent="0.2">
      <c r="A481" s="39" t="s">
        <v>418</v>
      </c>
      <c r="B481" s="40" t="s">
        <v>419</v>
      </c>
      <c r="C481" s="41" t="s">
        <v>5</v>
      </c>
      <c r="D481" s="163">
        <f>D482+D488</f>
        <v>70000</v>
      </c>
      <c r="E481" s="163">
        <f>E482+E488</f>
        <v>199600</v>
      </c>
      <c r="F481" s="163">
        <f>F482+F488</f>
        <v>199600</v>
      </c>
      <c r="G481" s="163">
        <f t="shared" si="231"/>
        <v>0</v>
      </c>
      <c r="H481" s="163">
        <f t="shared" si="236"/>
        <v>100</v>
      </c>
      <c r="I481" s="163">
        <f t="shared" ref="I481:J481" si="249">I482+I488</f>
        <v>199600</v>
      </c>
      <c r="J481" s="163">
        <f t="shared" si="249"/>
        <v>197599.94</v>
      </c>
      <c r="K481" s="164">
        <f t="shared" si="232"/>
        <v>-2000.0599999999977</v>
      </c>
      <c r="L481" s="164">
        <f t="shared" si="233"/>
        <v>98.997965931863732</v>
      </c>
      <c r="M481" s="164">
        <f t="shared" si="234"/>
        <v>127599.94</v>
      </c>
      <c r="N481" s="154">
        <f t="shared" si="238"/>
        <v>282.28562857142856</v>
      </c>
    </row>
    <row r="482" spans="1:14" s="42" customFormat="1" ht="33.75" x14ac:dyDescent="0.2">
      <c r="A482" s="39" t="s">
        <v>226</v>
      </c>
      <c r="B482" s="40" t="s">
        <v>420</v>
      </c>
      <c r="C482" s="41" t="s">
        <v>5</v>
      </c>
      <c r="D482" s="163">
        <f>D483+D486</f>
        <v>20000</v>
      </c>
      <c r="E482" s="163">
        <v>154600</v>
      </c>
      <c r="F482" s="163">
        <f t="shared" ref="F482" si="250">F483+F486</f>
        <v>154600</v>
      </c>
      <c r="G482" s="163">
        <f t="shared" si="231"/>
        <v>0</v>
      </c>
      <c r="H482" s="163">
        <f t="shared" si="236"/>
        <v>100</v>
      </c>
      <c r="I482" s="163">
        <f t="shared" ref="I482:J482" si="251">I483+I486</f>
        <v>154600</v>
      </c>
      <c r="J482" s="163">
        <f t="shared" si="251"/>
        <v>152599.94</v>
      </c>
      <c r="K482" s="164">
        <f t="shared" si="232"/>
        <v>-2000.0599999999977</v>
      </c>
      <c r="L482" s="164">
        <f t="shared" si="233"/>
        <v>98.706300129366113</v>
      </c>
      <c r="M482" s="164">
        <f t="shared" si="234"/>
        <v>132599.94</v>
      </c>
      <c r="N482" s="154">
        <f t="shared" si="238"/>
        <v>762.99970000000008</v>
      </c>
    </row>
    <row r="483" spans="1:14" s="42" customFormat="1" x14ac:dyDescent="0.2">
      <c r="A483" s="39" t="s">
        <v>13</v>
      </c>
      <c r="B483" s="40" t="s">
        <v>421</v>
      </c>
      <c r="C483" s="41" t="s">
        <v>5</v>
      </c>
      <c r="D483" s="163">
        <f>D484</f>
        <v>12000</v>
      </c>
      <c r="E483" s="163"/>
      <c r="F483" s="163">
        <f t="shared" ref="F483:F484" si="252">F484</f>
        <v>27650</v>
      </c>
      <c r="G483" s="163">
        <f t="shared" si="231"/>
        <v>27650</v>
      </c>
      <c r="H483" s="163"/>
      <c r="I483" s="163">
        <f t="shared" ref="I483:J484" si="253">I484</f>
        <v>27650</v>
      </c>
      <c r="J483" s="163">
        <f t="shared" si="253"/>
        <v>25649.94</v>
      </c>
      <c r="K483" s="164">
        <f t="shared" si="232"/>
        <v>-2000.0600000000013</v>
      </c>
      <c r="L483" s="164">
        <f t="shared" si="233"/>
        <v>92.766509945750457</v>
      </c>
      <c r="M483" s="164">
        <f t="shared" si="234"/>
        <v>13649.939999999999</v>
      </c>
      <c r="N483" s="154">
        <f t="shared" si="238"/>
        <v>213.74949999999998</v>
      </c>
    </row>
    <row r="484" spans="1:14" s="42" customFormat="1" x14ac:dyDescent="0.2">
      <c r="A484" s="39" t="s">
        <v>32</v>
      </c>
      <c r="B484" s="40" t="s">
        <v>422</v>
      </c>
      <c r="C484" s="41" t="s">
        <v>5</v>
      </c>
      <c r="D484" s="163">
        <f>D485</f>
        <v>12000</v>
      </c>
      <c r="E484" s="163"/>
      <c r="F484" s="163">
        <f t="shared" si="252"/>
        <v>27650</v>
      </c>
      <c r="G484" s="163">
        <f t="shared" si="231"/>
        <v>27650</v>
      </c>
      <c r="H484" s="163"/>
      <c r="I484" s="163">
        <f t="shared" si="253"/>
        <v>27650</v>
      </c>
      <c r="J484" s="163">
        <f t="shared" si="253"/>
        <v>25649.94</v>
      </c>
      <c r="K484" s="164">
        <f t="shared" si="232"/>
        <v>-2000.0600000000013</v>
      </c>
      <c r="L484" s="164">
        <f t="shared" si="233"/>
        <v>92.766509945750457</v>
      </c>
      <c r="M484" s="164">
        <f t="shared" si="234"/>
        <v>13649.939999999999</v>
      </c>
      <c r="N484" s="154">
        <f t="shared" si="238"/>
        <v>213.74949999999998</v>
      </c>
    </row>
    <row r="485" spans="1:14" s="46" customFormat="1" ht="22.5" x14ac:dyDescent="0.2">
      <c r="A485" s="43" t="s">
        <v>36</v>
      </c>
      <c r="B485" s="44" t="s">
        <v>423</v>
      </c>
      <c r="C485" s="45" t="s">
        <v>5</v>
      </c>
      <c r="D485" s="71">
        <v>12000</v>
      </c>
      <c r="E485" s="62"/>
      <c r="F485" s="62">
        <v>27650</v>
      </c>
      <c r="G485" s="62">
        <f t="shared" si="231"/>
        <v>27650</v>
      </c>
      <c r="H485" s="62"/>
      <c r="I485" s="69">
        <v>27650</v>
      </c>
      <c r="J485" s="69">
        <v>25649.94</v>
      </c>
      <c r="K485" s="69">
        <f t="shared" si="232"/>
        <v>-2000.0600000000013</v>
      </c>
      <c r="L485" s="69">
        <f t="shared" si="233"/>
        <v>92.766509945750457</v>
      </c>
      <c r="M485" s="69">
        <f t="shared" si="234"/>
        <v>13649.939999999999</v>
      </c>
      <c r="N485" s="190">
        <f t="shared" si="238"/>
        <v>213.74949999999998</v>
      </c>
    </row>
    <row r="486" spans="1:14" s="42" customFormat="1" ht="22.5" x14ac:dyDescent="0.2">
      <c r="A486" s="39" t="s">
        <v>44</v>
      </c>
      <c r="B486" s="40" t="s">
        <v>424</v>
      </c>
      <c r="C486" s="41" t="s">
        <v>5</v>
      </c>
      <c r="D486" s="163">
        <f>D487</f>
        <v>8000</v>
      </c>
      <c r="E486" s="163"/>
      <c r="F486" s="163">
        <f>F487</f>
        <v>126950</v>
      </c>
      <c r="G486" s="163">
        <f t="shared" si="231"/>
        <v>126950</v>
      </c>
      <c r="H486" s="163"/>
      <c r="I486" s="163">
        <f t="shared" ref="I486:J486" si="254">I487</f>
        <v>126950</v>
      </c>
      <c r="J486" s="163">
        <f t="shared" si="254"/>
        <v>126950</v>
      </c>
      <c r="K486" s="164">
        <f t="shared" si="232"/>
        <v>0</v>
      </c>
      <c r="L486" s="164">
        <f t="shared" si="233"/>
        <v>100</v>
      </c>
      <c r="M486" s="164">
        <f t="shared" si="234"/>
        <v>118950</v>
      </c>
      <c r="N486" s="154">
        <f t="shared" si="238"/>
        <v>1586.875</v>
      </c>
    </row>
    <row r="487" spans="1:14" s="46" customFormat="1" ht="45" x14ac:dyDescent="0.2">
      <c r="A487" s="43" t="s">
        <v>46</v>
      </c>
      <c r="B487" s="44" t="s">
        <v>425</v>
      </c>
      <c r="C487" s="45" t="s">
        <v>5</v>
      </c>
      <c r="D487" s="71">
        <v>8000</v>
      </c>
      <c r="E487" s="62"/>
      <c r="F487" s="62">
        <v>126950</v>
      </c>
      <c r="G487" s="62">
        <f t="shared" si="231"/>
        <v>126950</v>
      </c>
      <c r="H487" s="62"/>
      <c r="I487" s="69">
        <v>126950</v>
      </c>
      <c r="J487" s="69">
        <v>126950</v>
      </c>
      <c r="K487" s="69">
        <f t="shared" si="232"/>
        <v>0</v>
      </c>
      <c r="L487" s="69">
        <f t="shared" si="233"/>
        <v>100</v>
      </c>
      <c r="M487" s="69">
        <f t="shared" si="234"/>
        <v>118950</v>
      </c>
      <c r="N487" s="190">
        <f t="shared" si="238"/>
        <v>1586.875</v>
      </c>
    </row>
    <row r="488" spans="1:14" s="42" customFormat="1" ht="33.75" x14ac:dyDescent="0.2">
      <c r="A488" s="39" t="s">
        <v>1077</v>
      </c>
      <c r="B488" s="40" t="s">
        <v>426</v>
      </c>
      <c r="C488" s="41" t="s">
        <v>5</v>
      </c>
      <c r="D488" s="162">
        <f>D489</f>
        <v>50000</v>
      </c>
      <c r="E488" s="163">
        <v>45000</v>
      </c>
      <c r="F488" s="163">
        <f t="shared" ref="F488:F489" si="255">F489</f>
        <v>45000</v>
      </c>
      <c r="G488" s="163">
        <f t="shared" si="231"/>
        <v>0</v>
      </c>
      <c r="H488" s="163">
        <f t="shared" si="236"/>
        <v>100</v>
      </c>
      <c r="I488" s="163">
        <f t="shared" ref="I488:J489" si="256">I489</f>
        <v>45000</v>
      </c>
      <c r="J488" s="163">
        <f t="shared" si="256"/>
        <v>45000</v>
      </c>
      <c r="K488" s="164">
        <f t="shared" si="232"/>
        <v>0</v>
      </c>
      <c r="L488" s="164">
        <f t="shared" si="233"/>
        <v>100</v>
      </c>
      <c r="M488" s="164">
        <f t="shared" si="234"/>
        <v>-5000</v>
      </c>
      <c r="N488" s="154">
        <f t="shared" si="238"/>
        <v>90</v>
      </c>
    </row>
    <row r="489" spans="1:14" s="42" customFormat="1" x14ac:dyDescent="0.2">
      <c r="A489" s="39" t="s">
        <v>13</v>
      </c>
      <c r="B489" s="40" t="s">
        <v>427</v>
      </c>
      <c r="C489" s="41" t="s">
        <v>5</v>
      </c>
      <c r="D489" s="162">
        <v>50000</v>
      </c>
      <c r="E489" s="163"/>
      <c r="F489" s="163">
        <f t="shared" si="255"/>
        <v>45000</v>
      </c>
      <c r="G489" s="163">
        <f t="shared" si="231"/>
        <v>45000</v>
      </c>
      <c r="H489" s="163"/>
      <c r="I489" s="163">
        <f t="shared" si="256"/>
        <v>45000</v>
      </c>
      <c r="J489" s="163">
        <f t="shared" si="256"/>
        <v>45000</v>
      </c>
      <c r="K489" s="164">
        <f t="shared" si="232"/>
        <v>0</v>
      </c>
      <c r="L489" s="164">
        <f t="shared" si="233"/>
        <v>100</v>
      </c>
      <c r="M489" s="164">
        <f t="shared" si="234"/>
        <v>-5000</v>
      </c>
      <c r="N489" s="154">
        <f t="shared" si="238"/>
        <v>90</v>
      </c>
    </row>
    <row r="490" spans="1:14" s="42" customFormat="1" x14ac:dyDescent="0.2">
      <c r="A490" s="39" t="s">
        <v>42</v>
      </c>
      <c r="B490" s="40" t="s">
        <v>428</v>
      </c>
      <c r="C490" s="41" t="s">
        <v>5</v>
      </c>
      <c r="D490" s="162">
        <v>50000</v>
      </c>
      <c r="E490" s="163"/>
      <c r="F490" s="163">
        <v>45000</v>
      </c>
      <c r="G490" s="163">
        <f t="shared" si="231"/>
        <v>45000</v>
      </c>
      <c r="H490" s="163"/>
      <c r="I490" s="164">
        <v>45000</v>
      </c>
      <c r="J490" s="164">
        <v>45000</v>
      </c>
      <c r="K490" s="164">
        <f t="shared" si="232"/>
        <v>0</v>
      </c>
      <c r="L490" s="164">
        <f t="shared" si="233"/>
        <v>100</v>
      </c>
      <c r="M490" s="164">
        <f t="shared" si="234"/>
        <v>-5000</v>
      </c>
      <c r="N490" s="154">
        <f t="shared" si="238"/>
        <v>90</v>
      </c>
    </row>
    <row r="491" spans="1:14" s="48" customFormat="1" x14ac:dyDescent="0.2">
      <c r="A491" s="76" t="s">
        <v>429</v>
      </c>
      <c r="B491" s="74" t="s">
        <v>430</v>
      </c>
      <c r="C491" s="75" t="s">
        <v>5</v>
      </c>
      <c r="D491" s="158">
        <f>D492+D537+D687+D727</f>
        <v>498331375.25000006</v>
      </c>
      <c r="E491" s="158">
        <f>E492+E537+E687+E727</f>
        <v>602725343.16999996</v>
      </c>
      <c r="F491" s="158">
        <f>F492+F537+F687+F727</f>
        <v>602725343.16999996</v>
      </c>
      <c r="G491" s="158">
        <f t="shared" si="231"/>
        <v>0</v>
      </c>
      <c r="H491" s="158">
        <f t="shared" si="236"/>
        <v>100</v>
      </c>
      <c r="I491" s="158">
        <f>I492+I537+I687+I727</f>
        <v>602725343.16999996</v>
      </c>
      <c r="J491" s="158">
        <f>J492+J537+J687+J727</f>
        <v>600266585.2700001</v>
      </c>
      <c r="K491" s="159">
        <f t="shared" si="232"/>
        <v>-2458757.8999998569</v>
      </c>
      <c r="L491" s="159">
        <f t="shared" si="233"/>
        <v>99.59205997758977</v>
      </c>
      <c r="M491" s="159">
        <f t="shared" si="234"/>
        <v>101935210.02000004</v>
      </c>
      <c r="N491" s="155">
        <f t="shared" si="238"/>
        <v>120.45530646527358</v>
      </c>
    </row>
    <row r="492" spans="1:14" s="38" customFormat="1" ht="24" x14ac:dyDescent="0.2">
      <c r="A492" s="53" t="s">
        <v>431</v>
      </c>
      <c r="B492" s="37" t="s">
        <v>432</v>
      </c>
      <c r="C492" s="35" t="s">
        <v>5</v>
      </c>
      <c r="D492" s="158">
        <f>D493+D497+D502+D522</f>
        <v>77232851.980000004</v>
      </c>
      <c r="E492" s="158">
        <f>E493+E497+E502+E522+E532</f>
        <v>113527338</v>
      </c>
      <c r="F492" s="158">
        <f>F493+F497+F502+F522+F532</f>
        <v>113527338</v>
      </c>
      <c r="G492" s="158">
        <f t="shared" si="231"/>
        <v>0</v>
      </c>
      <c r="H492" s="158">
        <f t="shared" si="236"/>
        <v>100</v>
      </c>
      <c r="I492" s="158">
        <f t="shared" ref="I492:J492" si="257">I493+I497+I502+I522+I532</f>
        <v>113527338</v>
      </c>
      <c r="J492" s="158">
        <f t="shared" si="257"/>
        <v>112399231.24000001</v>
      </c>
      <c r="K492" s="159">
        <f t="shared" si="232"/>
        <v>-1128106.7599999905</v>
      </c>
      <c r="L492" s="159">
        <f t="shared" si="233"/>
        <v>99.006312682148874</v>
      </c>
      <c r="M492" s="159">
        <f t="shared" si="234"/>
        <v>35166379.260000005</v>
      </c>
      <c r="N492" s="155">
        <f t="shared" si="238"/>
        <v>145.53292848632157</v>
      </c>
    </row>
    <row r="493" spans="1:14" s="48" customFormat="1" ht="32.25" x14ac:dyDescent="0.2">
      <c r="A493" s="47" t="s">
        <v>163</v>
      </c>
      <c r="B493" s="37" t="s">
        <v>433</v>
      </c>
      <c r="C493" s="35" t="s">
        <v>5</v>
      </c>
      <c r="D493" s="158">
        <f>D494</f>
        <v>0</v>
      </c>
      <c r="E493" s="158"/>
      <c r="F493" s="158">
        <f t="shared" ref="F493:F495" si="258">F494</f>
        <v>0</v>
      </c>
      <c r="G493" s="158">
        <f t="shared" si="231"/>
        <v>0</v>
      </c>
      <c r="H493" s="158"/>
      <c r="I493" s="158"/>
      <c r="J493" s="159"/>
      <c r="K493" s="164">
        <f t="shared" si="232"/>
        <v>0</v>
      </c>
      <c r="L493" s="164"/>
      <c r="M493" s="164">
        <f t="shared" si="234"/>
        <v>0</v>
      </c>
      <c r="N493" s="154"/>
    </row>
    <row r="494" spans="1:14" s="42" customFormat="1" ht="33.75" x14ac:dyDescent="0.2">
      <c r="A494" s="39" t="s">
        <v>226</v>
      </c>
      <c r="B494" s="40" t="s">
        <v>434</v>
      </c>
      <c r="C494" s="41" t="s">
        <v>5</v>
      </c>
      <c r="D494" s="162">
        <v>0</v>
      </c>
      <c r="E494" s="163"/>
      <c r="F494" s="163">
        <f t="shared" si="258"/>
        <v>0</v>
      </c>
      <c r="G494" s="158">
        <f t="shared" si="231"/>
        <v>0</v>
      </c>
      <c r="H494" s="158"/>
      <c r="I494" s="163"/>
      <c r="J494" s="164"/>
      <c r="K494" s="164">
        <f t="shared" si="232"/>
        <v>0</v>
      </c>
      <c r="L494" s="164"/>
      <c r="M494" s="164">
        <f t="shared" si="234"/>
        <v>0</v>
      </c>
      <c r="N494" s="154"/>
    </row>
    <row r="495" spans="1:14" s="42" customFormat="1" ht="22.5" x14ac:dyDescent="0.2">
      <c r="A495" s="39" t="s">
        <v>44</v>
      </c>
      <c r="B495" s="40" t="s">
        <v>435</v>
      </c>
      <c r="C495" s="41" t="s">
        <v>5</v>
      </c>
      <c r="D495" s="162">
        <v>0</v>
      </c>
      <c r="E495" s="163"/>
      <c r="F495" s="163">
        <f t="shared" si="258"/>
        <v>0</v>
      </c>
      <c r="G495" s="158">
        <f t="shared" si="231"/>
        <v>0</v>
      </c>
      <c r="H495" s="158"/>
      <c r="I495" s="163"/>
      <c r="J495" s="164"/>
      <c r="K495" s="164">
        <f t="shared" si="232"/>
        <v>0</v>
      </c>
      <c r="L495" s="164"/>
      <c r="M495" s="164">
        <f t="shared" si="234"/>
        <v>0</v>
      </c>
      <c r="N495" s="154"/>
    </row>
    <row r="496" spans="1:14" s="46" customFormat="1" ht="33.75" x14ac:dyDescent="0.2">
      <c r="A496" s="43" t="s">
        <v>79</v>
      </c>
      <c r="B496" s="44" t="s">
        <v>436</v>
      </c>
      <c r="C496" s="45" t="s">
        <v>5</v>
      </c>
      <c r="D496" s="71">
        <v>0</v>
      </c>
      <c r="E496" s="62"/>
      <c r="F496" s="62"/>
      <c r="G496" s="158">
        <f t="shared" si="231"/>
        <v>0</v>
      </c>
      <c r="H496" s="158"/>
      <c r="I496" s="69"/>
      <c r="J496" s="164"/>
      <c r="K496" s="164">
        <f t="shared" si="232"/>
        <v>0</v>
      </c>
      <c r="L496" s="164"/>
      <c r="M496" s="164">
        <f t="shared" si="234"/>
        <v>0</v>
      </c>
      <c r="N496" s="154"/>
    </row>
    <row r="497" spans="1:14" s="48" customFormat="1" ht="63.75" x14ac:dyDescent="0.2">
      <c r="A497" s="47" t="s">
        <v>373</v>
      </c>
      <c r="B497" s="37" t="s">
        <v>437</v>
      </c>
      <c r="C497" s="35" t="s">
        <v>5</v>
      </c>
      <c r="D497" s="158">
        <f t="shared" ref="D497:E500" si="259">D498</f>
        <v>997245.51</v>
      </c>
      <c r="E497" s="158">
        <f t="shared" si="259"/>
        <v>6953708</v>
      </c>
      <c r="F497" s="158">
        <f t="shared" ref="F497:F500" si="260">F498</f>
        <v>6953708</v>
      </c>
      <c r="G497" s="158">
        <f t="shared" si="231"/>
        <v>0</v>
      </c>
      <c r="H497" s="158">
        <f t="shared" si="236"/>
        <v>100</v>
      </c>
      <c r="I497" s="158">
        <f t="shared" ref="I497:J500" si="261">I498</f>
        <v>6953708</v>
      </c>
      <c r="J497" s="158">
        <f t="shared" si="261"/>
        <v>6953708</v>
      </c>
      <c r="K497" s="159">
        <f t="shared" si="232"/>
        <v>0</v>
      </c>
      <c r="L497" s="159">
        <f t="shared" si="233"/>
        <v>100</v>
      </c>
      <c r="M497" s="159">
        <f t="shared" si="234"/>
        <v>5956462.4900000002</v>
      </c>
      <c r="N497" s="155">
        <f t="shared" si="238"/>
        <v>697.29148241539838</v>
      </c>
    </row>
    <row r="498" spans="1:14" s="42" customFormat="1" x14ac:dyDescent="0.2">
      <c r="A498" s="39" t="s">
        <v>374</v>
      </c>
      <c r="B498" s="40" t="s">
        <v>438</v>
      </c>
      <c r="C498" s="41" t="s">
        <v>5</v>
      </c>
      <c r="D498" s="163">
        <f t="shared" si="259"/>
        <v>997245.51</v>
      </c>
      <c r="E498" s="163">
        <v>6953708</v>
      </c>
      <c r="F498" s="163">
        <f t="shared" si="260"/>
        <v>6953708</v>
      </c>
      <c r="G498" s="163">
        <f t="shared" si="231"/>
        <v>0</v>
      </c>
      <c r="H498" s="163">
        <f t="shared" si="236"/>
        <v>100</v>
      </c>
      <c r="I498" s="163">
        <f t="shared" si="261"/>
        <v>6953708</v>
      </c>
      <c r="J498" s="163">
        <f t="shared" si="261"/>
        <v>6953708</v>
      </c>
      <c r="K498" s="164">
        <f t="shared" si="232"/>
        <v>0</v>
      </c>
      <c r="L498" s="164">
        <f t="shared" si="233"/>
        <v>100</v>
      </c>
      <c r="M498" s="164">
        <f t="shared" si="234"/>
        <v>5956462.4900000002</v>
      </c>
      <c r="N498" s="154">
        <f t="shared" si="238"/>
        <v>697.29148241539838</v>
      </c>
    </row>
    <row r="499" spans="1:14" s="42" customFormat="1" x14ac:dyDescent="0.2">
      <c r="A499" s="39" t="s">
        <v>13</v>
      </c>
      <c r="B499" s="40" t="s">
        <v>439</v>
      </c>
      <c r="C499" s="41" t="s">
        <v>5</v>
      </c>
      <c r="D499" s="163">
        <f t="shared" si="259"/>
        <v>997245.51</v>
      </c>
      <c r="E499" s="163"/>
      <c r="F499" s="163">
        <f t="shared" si="260"/>
        <v>6953708</v>
      </c>
      <c r="G499" s="163">
        <f t="shared" si="231"/>
        <v>6953708</v>
      </c>
      <c r="H499" s="163"/>
      <c r="I499" s="163">
        <f t="shared" si="261"/>
        <v>6953708</v>
      </c>
      <c r="J499" s="163">
        <f t="shared" si="261"/>
        <v>6953708</v>
      </c>
      <c r="K499" s="164">
        <f t="shared" si="232"/>
        <v>0</v>
      </c>
      <c r="L499" s="164">
        <f t="shared" si="233"/>
        <v>100</v>
      </c>
      <c r="M499" s="164">
        <f t="shared" si="234"/>
        <v>5956462.4900000002</v>
      </c>
      <c r="N499" s="154">
        <f t="shared" si="238"/>
        <v>697.29148241539838</v>
      </c>
    </row>
    <row r="500" spans="1:14" s="42" customFormat="1" x14ac:dyDescent="0.2">
      <c r="A500" s="39" t="s">
        <v>32</v>
      </c>
      <c r="B500" s="40" t="s">
        <v>440</v>
      </c>
      <c r="C500" s="41" t="s">
        <v>5</v>
      </c>
      <c r="D500" s="163">
        <f t="shared" si="259"/>
        <v>997245.51</v>
      </c>
      <c r="E500" s="163"/>
      <c r="F500" s="163">
        <f t="shared" si="260"/>
        <v>6953708</v>
      </c>
      <c r="G500" s="163">
        <f t="shared" si="231"/>
        <v>6953708</v>
      </c>
      <c r="H500" s="163"/>
      <c r="I500" s="163">
        <f t="shared" si="261"/>
        <v>6953708</v>
      </c>
      <c r="J500" s="163">
        <f t="shared" si="261"/>
        <v>6953708</v>
      </c>
      <c r="K500" s="164">
        <f t="shared" si="232"/>
        <v>0</v>
      </c>
      <c r="L500" s="164">
        <f t="shared" si="233"/>
        <v>100</v>
      </c>
      <c r="M500" s="164">
        <f t="shared" si="234"/>
        <v>5956462.4900000002</v>
      </c>
      <c r="N500" s="154">
        <f t="shared" si="238"/>
        <v>697.29148241539838</v>
      </c>
    </row>
    <row r="501" spans="1:14" s="46" customFormat="1" ht="22.5" x14ac:dyDescent="0.2">
      <c r="A501" s="43" t="s">
        <v>40</v>
      </c>
      <c r="B501" s="44" t="s">
        <v>441</v>
      </c>
      <c r="C501" s="45" t="s">
        <v>5</v>
      </c>
      <c r="D501" s="71">
        <v>997245.51</v>
      </c>
      <c r="E501" s="62"/>
      <c r="F501" s="62">
        <v>6953708</v>
      </c>
      <c r="G501" s="62">
        <f t="shared" si="231"/>
        <v>6953708</v>
      </c>
      <c r="H501" s="62"/>
      <c r="I501" s="69">
        <v>6953708</v>
      </c>
      <c r="J501" s="69">
        <v>6953708</v>
      </c>
      <c r="K501" s="69">
        <f t="shared" si="232"/>
        <v>0</v>
      </c>
      <c r="L501" s="69">
        <f t="shared" si="233"/>
        <v>100</v>
      </c>
      <c r="M501" s="69">
        <f t="shared" si="234"/>
        <v>5956462.4900000002</v>
      </c>
      <c r="N501" s="190">
        <f t="shared" si="238"/>
        <v>697.29148241539838</v>
      </c>
    </row>
    <row r="502" spans="1:14" s="48" customFormat="1" ht="53.25" x14ac:dyDescent="0.2">
      <c r="A502" s="47" t="s">
        <v>1083</v>
      </c>
      <c r="B502" s="37" t="s">
        <v>442</v>
      </c>
      <c r="C502" s="35" t="s">
        <v>5</v>
      </c>
      <c r="D502" s="158">
        <f>D503</f>
        <v>76080693.280000001</v>
      </c>
      <c r="E502" s="158">
        <f>E503</f>
        <v>105240330</v>
      </c>
      <c r="F502" s="158">
        <f>F503</f>
        <v>105240330</v>
      </c>
      <c r="G502" s="158">
        <f t="shared" si="231"/>
        <v>0</v>
      </c>
      <c r="H502" s="158">
        <f t="shared" si="236"/>
        <v>100</v>
      </c>
      <c r="I502" s="158">
        <f t="shared" ref="I502:J502" si="262">I503</f>
        <v>105240330</v>
      </c>
      <c r="J502" s="158">
        <f t="shared" si="262"/>
        <v>104643287.84</v>
      </c>
      <c r="K502" s="159">
        <f t="shared" si="232"/>
        <v>-597042.15999999642</v>
      </c>
      <c r="L502" s="159">
        <f t="shared" si="233"/>
        <v>99.432686917648397</v>
      </c>
      <c r="M502" s="159">
        <f t="shared" si="234"/>
        <v>28562594.560000002</v>
      </c>
      <c r="N502" s="155">
        <f t="shared" si="238"/>
        <v>137.54250037507018</v>
      </c>
    </row>
    <row r="503" spans="1:14" s="42" customFormat="1" ht="33.75" x14ac:dyDescent="0.2">
      <c r="A503" s="39" t="s">
        <v>226</v>
      </c>
      <c r="B503" s="40" t="s">
        <v>443</v>
      </c>
      <c r="C503" s="41" t="s">
        <v>5</v>
      </c>
      <c r="D503" s="163">
        <f>D504+D519</f>
        <v>76080693.280000001</v>
      </c>
      <c r="E503" s="163">
        <v>105240330</v>
      </c>
      <c r="F503" s="163">
        <f>F504+F519</f>
        <v>105240330</v>
      </c>
      <c r="G503" s="163">
        <f t="shared" si="231"/>
        <v>0</v>
      </c>
      <c r="H503" s="163">
        <f t="shared" si="236"/>
        <v>100</v>
      </c>
      <c r="I503" s="163">
        <f t="shared" ref="I503:J503" si="263">I504+I519</f>
        <v>105240330</v>
      </c>
      <c r="J503" s="163">
        <f t="shared" si="263"/>
        <v>104643287.84</v>
      </c>
      <c r="K503" s="164">
        <f t="shared" si="232"/>
        <v>-597042.15999999642</v>
      </c>
      <c r="L503" s="164">
        <f t="shared" si="233"/>
        <v>99.432686917648397</v>
      </c>
      <c r="M503" s="164">
        <f t="shared" si="234"/>
        <v>28562594.560000002</v>
      </c>
      <c r="N503" s="154">
        <f t="shared" si="238"/>
        <v>137.54250037507018</v>
      </c>
    </row>
    <row r="504" spans="1:14" s="42" customFormat="1" x14ac:dyDescent="0.2">
      <c r="A504" s="39" t="s">
        <v>13</v>
      </c>
      <c r="B504" s="40" t="s">
        <v>444</v>
      </c>
      <c r="C504" s="41" t="s">
        <v>5</v>
      </c>
      <c r="D504" s="163">
        <f>D505+D509+D518</f>
        <v>69670064.079999998</v>
      </c>
      <c r="E504" s="163"/>
      <c r="F504" s="163">
        <f>F505+F509+F516+F518+F519</f>
        <v>105240330</v>
      </c>
      <c r="G504" s="163">
        <f t="shared" si="231"/>
        <v>105240330</v>
      </c>
      <c r="H504" s="163"/>
      <c r="I504" s="163">
        <f t="shared" ref="I504:J504" si="264">I505+I509+I516+I518+I519</f>
        <v>105240330</v>
      </c>
      <c r="J504" s="163">
        <f t="shared" si="264"/>
        <v>104643287.84</v>
      </c>
      <c r="K504" s="164">
        <f t="shared" si="232"/>
        <v>-597042.15999999642</v>
      </c>
      <c r="L504" s="164">
        <f t="shared" si="233"/>
        <v>99.432686917648397</v>
      </c>
      <c r="M504" s="164">
        <f t="shared" si="234"/>
        <v>34973223.760000005</v>
      </c>
      <c r="N504" s="154">
        <f t="shared" si="238"/>
        <v>150.19835164761918</v>
      </c>
    </row>
    <row r="505" spans="1:14" s="42" customFormat="1" ht="33.75" x14ac:dyDescent="0.2">
      <c r="A505" s="39" t="s">
        <v>15</v>
      </c>
      <c r="B505" s="40" t="s">
        <v>445</v>
      </c>
      <c r="C505" s="41" t="s">
        <v>5</v>
      </c>
      <c r="D505" s="163">
        <f>SUM(D506:D508)</f>
        <v>53288784.149999999</v>
      </c>
      <c r="E505" s="163"/>
      <c r="F505" s="163">
        <f>SUM(F506:F508)</f>
        <v>0</v>
      </c>
      <c r="G505" s="163">
        <f t="shared" si="231"/>
        <v>0</v>
      </c>
      <c r="H505" s="163"/>
      <c r="I505" s="163"/>
      <c r="J505" s="164"/>
      <c r="K505" s="164">
        <f t="shared" si="232"/>
        <v>0</v>
      </c>
      <c r="L505" s="164"/>
      <c r="M505" s="164">
        <f t="shared" si="234"/>
        <v>-53288784.149999999</v>
      </c>
      <c r="N505" s="154">
        <f t="shared" si="238"/>
        <v>0</v>
      </c>
    </row>
    <row r="506" spans="1:14" s="46" customFormat="1" x14ac:dyDescent="0.2">
      <c r="A506" s="43" t="s">
        <v>17</v>
      </c>
      <c r="B506" s="44" t="s">
        <v>446</v>
      </c>
      <c r="C506" s="45" t="s">
        <v>5</v>
      </c>
      <c r="D506" s="71">
        <v>40141080.659999996</v>
      </c>
      <c r="E506" s="62"/>
      <c r="F506" s="62"/>
      <c r="G506" s="165">
        <f t="shared" si="231"/>
        <v>0</v>
      </c>
      <c r="H506" s="165"/>
      <c r="I506" s="69"/>
      <c r="J506" s="69"/>
      <c r="K506" s="69">
        <f t="shared" si="232"/>
        <v>0</v>
      </c>
      <c r="L506" s="69"/>
      <c r="M506" s="69">
        <f t="shared" si="234"/>
        <v>-40141080.659999996</v>
      </c>
      <c r="N506" s="190">
        <f t="shared" si="238"/>
        <v>0</v>
      </c>
    </row>
    <row r="507" spans="1:14" s="46" customFormat="1" x14ac:dyDescent="0.2">
      <c r="A507" s="43" t="s">
        <v>29</v>
      </c>
      <c r="B507" s="44" t="s">
        <v>447</v>
      </c>
      <c r="C507" s="45" t="s">
        <v>5</v>
      </c>
      <c r="D507" s="71">
        <v>792581</v>
      </c>
      <c r="E507" s="62"/>
      <c r="F507" s="62"/>
      <c r="G507" s="165">
        <f t="shared" si="231"/>
        <v>0</v>
      </c>
      <c r="H507" s="165"/>
      <c r="I507" s="69"/>
      <c r="J507" s="69"/>
      <c r="K507" s="69">
        <f t="shared" si="232"/>
        <v>0</v>
      </c>
      <c r="L507" s="69"/>
      <c r="M507" s="69">
        <f t="shared" si="234"/>
        <v>-792581</v>
      </c>
      <c r="N507" s="190">
        <f t="shared" si="238"/>
        <v>0</v>
      </c>
    </row>
    <row r="508" spans="1:14" s="46" customFormat="1" ht="33.75" x14ac:dyDescent="0.2">
      <c r="A508" s="43" t="s">
        <v>19</v>
      </c>
      <c r="B508" s="44" t="s">
        <v>448</v>
      </c>
      <c r="C508" s="45" t="s">
        <v>5</v>
      </c>
      <c r="D508" s="71">
        <v>12355122.49</v>
      </c>
      <c r="E508" s="62"/>
      <c r="F508" s="62"/>
      <c r="G508" s="165">
        <f t="shared" si="231"/>
        <v>0</v>
      </c>
      <c r="H508" s="165"/>
      <c r="I508" s="69"/>
      <c r="J508" s="69"/>
      <c r="K508" s="69">
        <f t="shared" si="232"/>
        <v>0</v>
      </c>
      <c r="L508" s="69"/>
      <c r="M508" s="69">
        <f t="shared" si="234"/>
        <v>-12355122.49</v>
      </c>
      <c r="N508" s="190">
        <f t="shared" si="238"/>
        <v>0</v>
      </c>
    </row>
    <row r="509" spans="1:14" s="42" customFormat="1" x14ac:dyDescent="0.2">
      <c r="A509" s="39" t="s">
        <v>32</v>
      </c>
      <c r="B509" s="40" t="s">
        <v>449</v>
      </c>
      <c r="C509" s="41" t="s">
        <v>5</v>
      </c>
      <c r="D509" s="163">
        <f>SUM(D510:D515)</f>
        <v>15620214.199999999</v>
      </c>
      <c r="E509" s="163"/>
      <c r="F509" s="163">
        <f>SUM(F510:F515)</f>
        <v>0</v>
      </c>
      <c r="G509" s="158">
        <f t="shared" si="231"/>
        <v>0</v>
      </c>
      <c r="H509" s="158"/>
      <c r="I509" s="163"/>
      <c r="J509" s="164"/>
      <c r="K509" s="164">
        <f t="shared" si="232"/>
        <v>0</v>
      </c>
      <c r="L509" s="164"/>
      <c r="M509" s="164">
        <f t="shared" si="234"/>
        <v>-15620214.199999999</v>
      </c>
      <c r="N509" s="154">
        <f t="shared" si="238"/>
        <v>0</v>
      </c>
    </row>
    <row r="510" spans="1:14" s="46" customFormat="1" x14ac:dyDescent="0.2">
      <c r="A510" s="43" t="s">
        <v>34</v>
      </c>
      <c r="B510" s="44" t="s">
        <v>450</v>
      </c>
      <c r="C510" s="45" t="s">
        <v>5</v>
      </c>
      <c r="D510" s="71">
        <v>148970.6</v>
      </c>
      <c r="E510" s="62"/>
      <c r="F510" s="62"/>
      <c r="G510" s="165">
        <f t="shared" si="231"/>
        <v>0</v>
      </c>
      <c r="H510" s="165"/>
      <c r="I510" s="69"/>
      <c r="J510" s="69"/>
      <c r="K510" s="69">
        <f t="shared" si="232"/>
        <v>0</v>
      </c>
      <c r="L510" s="69"/>
      <c r="M510" s="69">
        <f t="shared" si="234"/>
        <v>-148970.6</v>
      </c>
      <c r="N510" s="190">
        <f t="shared" si="238"/>
        <v>0</v>
      </c>
    </row>
    <row r="511" spans="1:14" s="46" customFormat="1" ht="22.5" x14ac:dyDescent="0.2">
      <c r="A511" s="43" t="s">
        <v>36</v>
      </c>
      <c r="B511" s="44" t="s">
        <v>451</v>
      </c>
      <c r="C511" s="45" t="s">
        <v>5</v>
      </c>
      <c r="D511" s="71">
        <v>498168.99</v>
      </c>
      <c r="E511" s="62"/>
      <c r="F511" s="62"/>
      <c r="G511" s="165">
        <f t="shared" si="231"/>
        <v>0</v>
      </c>
      <c r="H511" s="165"/>
      <c r="I511" s="69"/>
      <c r="J511" s="69"/>
      <c r="K511" s="69">
        <f t="shared" si="232"/>
        <v>0</v>
      </c>
      <c r="L511" s="69"/>
      <c r="M511" s="69">
        <f t="shared" si="234"/>
        <v>-498168.99</v>
      </c>
      <c r="N511" s="190">
        <f t="shared" si="238"/>
        <v>0</v>
      </c>
    </row>
    <row r="512" spans="1:14" s="46" customFormat="1" ht="22.5" x14ac:dyDescent="0.2">
      <c r="A512" s="43" t="s">
        <v>67</v>
      </c>
      <c r="B512" s="44" t="s">
        <v>452</v>
      </c>
      <c r="C512" s="45" t="s">
        <v>5</v>
      </c>
      <c r="D512" s="71">
        <v>12436091.92</v>
      </c>
      <c r="E512" s="62"/>
      <c r="F512" s="62"/>
      <c r="G512" s="165">
        <f t="shared" si="231"/>
        <v>0</v>
      </c>
      <c r="H512" s="165"/>
      <c r="I512" s="69"/>
      <c r="J512" s="69"/>
      <c r="K512" s="69">
        <f t="shared" si="232"/>
        <v>0</v>
      </c>
      <c r="L512" s="69"/>
      <c r="M512" s="69">
        <f t="shared" si="234"/>
        <v>-12436091.92</v>
      </c>
      <c r="N512" s="190">
        <f t="shared" si="238"/>
        <v>0</v>
      </c>
    </row>
    <row r="513" spans="1:14" s="46" customFormat="1" ht="33.75" x14ac:dyDescent="0.2">
      <c r="A513" s="43" t="s">
        <v>69</v>
      </c>
      <c r="B513" s="44" t="s">
        <v>453</v>
      </c>
      <c r="C513" s="45" t="s">
        <v>5</v>
      </c>
      <c r="D513" s="71">
        <v>825.54</v>
      </c>
      <c r="E513" s="62"/>
      <c r="F513" s="62"/>
      <c r="G513" s="165">
        <f t="shared" si="231"/>
        <v>0</v>
      </c>
      <c r="H513" s="165"/>
      <c r="I513" s="69"/>
      <c r="J513" s="69"/>
      <c r="K513" s="69">
        <f t="shared" si="232"/>
        <v>0</v>
      </c>
      <c r="L513" s="69"/>
      <c r="M513" s="69">
        <f t="shared" si="234"/>
        <v>-825.54</v>
      </c>
      <c r="N513" s="190">
        <f t="shared" si="238"/>
        <v>0</v>
      </c>
    </row>
    <row r="514" spans="1:14" s="46" customFormat="1" ht="33.75" x14ac:dyDescent="0.2">
      <c r="A514" s="43" t="s">
        <v>38</v>
      </c>
      <c r="B514" s="44" t="s">
        <v>454</v>
      </c>
      <c r="C514" s="45" t="s">
        <v>5</v>
      </c>
      <c r="D514" s="71">
        <v>2083029.23</v>
      </c>
      <c r="E514" s="62"/>
      <c r="F514" s="62"/>
      <c r="G514" s="165">
        <f t="shared" si="231"/>
        <v>0</v>
      </c>
      <c r="H514" s="165"/>
      <c r="I514" s="69"/>
      <c r="J514" s="69"/>
      <c r="K514" s="69">
        <f t="shared" si="232"/>
        <v>0</v>
      </c>
      <c r="L514" s="69"/>
      <c r="M514" s="69">
        <f t="shared" si="234"/>
        <v>-2083029.23</v>
      </c>
      <c r="N514" s="190">
        <f t="shared" si="238"/>
        <v>0</v>
      </c>
    </row>
    <row r="515" spans="1:14" s="46" customFormat="1" ht="22.5" x14ac:dyDescent="0.2">
      <c r="A515" s="43" t="s">
        <v>40</v>
      </c>
      <c r="B515" s="44" t="s">
        <v>455</v>
      </c>
      <c r="C515" s="45" t="s">
        <v>5</v>
      </c>
      <c r="D515" s="71">
        <v>453127.92</v>
      </c>
      <c r="E515" s="62"/>
      <c r="F515" s="62"/>
      <c r="G515" s="165">
        <f t="shared" si="231"/>
        <v>0</v>
      </c>
      <c r="H515" s="165"/>
      <c r="I515" s="69"/>
      <c r="J515" s="69"/>
      <c r="K515" s="69">
        <f t="shared" si="232"/>
        <v>0</v>
      </c>
      <c r="L515" s="69"/>
      <c r="M515" s="69">
        <f t="shared" si="234"/>
        <v>-453127.92</v>
      </c>
      <c r="N515" s="190">
        <f t="shared" si="238"/>
        <v>0</v>
      </c>
    </row>
    <row r="516" spans="1:14" s="42" customFormat="1" ht="36" x14ac:dyDescent="0.2">
      <c r="A516" s="118" t="s">
        <v>341</v>
      </c>
      <c r="B516" s="40" t="s">
        <v>1392</v>
      </c>
      <c r="C516" s="41"/>
      <c r="D516" s="162"/>
      <c r="E516" s="163"/>
      <c r="F516" s="163">
        <f>F517</f>
        <v>105240330</v>
      </c>
      <c r="G516" s="163">
        <f t="shared" si="231"/>
        <v>105240330</v>
      </c>
      <c r="H516" s="163"/>
      <c r="I516" s="163">
        <f t="shared" ref="I516:J516" si="265">I517</f>
        <v>105240330</v>
      </c>
      <c r="J516" s="163">
        <f t="shared" si="265"/>
        <v>104643287.84</v>
      </c>
      <c r="K516" s="164">
        <f t="shared" si="232"/>
        <v>-597042.15999999642</v>
      </c>
      <c r="L516" s="164">
        <f t="shared" si="233"/>
        <v>99.432686917648397</v>
      </c>
      <c r="M516" s="164">
        <f t="shared" si="234"/>
        <v>104643287.84</v>
      </c>
      <c r="N516" s="154"/>
    </row>
    <row r="517" spans="1:14" s="46" customFormat="1" ht="56.25" x14ac:dyDescent="0.2">
      <c r="A517" s="43" t="s">
        <v>381</v>
      </c>
      <c r="B517" s="44" t="s">
        <v>1393</v>
      </c>
      <c r="C517" s="45"/>
      <c r="D517" s="71"/>
      <c r="E517" s="62"/>
      <c r="F517" s="62">
        <v>105240330</v>
      </c>
      <c r="G517" s="62">
        <f t="shared" si="231"/>
        <v>105240330</v>
      </c>
      <c r="H517" s="62"/>
      <c r="I517" s="69">
        <v>105240330</v>
      </c>
      <c r="J517" s="69">
        <v>104643287.84</v>
      </c>
      <c r="K517" s="69">
        <f t="shared" si="232"/>
        <v>-597042.15999999642</v>
      </c>
      <c r="L517" s="69">
        <f t="shared" si="233"/>
        <v>99.432686917648397</v>
      </c>
      <c r="M517" s="69">
        <f t="shared" si="234"/>
        <v>104643287.84</v>
      </c>
      <c r="N517" s="190"/>
    </row>
    <row r="518" spans="1:14" s="42" customFormat="1" x14ac:dyDescent="0.2">
      <c r="A518" s="39" t="s">
        <v>42</v>
      </c>
      <c r="B518" s="40" t="s">
        <v>456</v>
      </c>
      <c r="C518" s="41" t="s">
        <v>5</v>
      </c>
      <c r="D518" s="162">
        <v>761065.73</v>
      </c>
      <c r="E518" s="163"/>
      <c r="F518" s="163"/>
      <c r="G518" s="158">
        <f t="shared" si="231"/>
        <v>0</v>
      </c>
      <c r="H518" s="158"/>
      <c r="I518" s="164"/>
      <c r="J518" s="164"/>
      <c r="K518" s="164">
        <f t="shared" si="232"/>
        <v>0</v>
      </c>
      <c r="L518" s="164"/>
      <c r="M518" s="164">
        <f t="shared" si="234"/>
        <v>-761065.73</v>
      </c>
      <c r="N518" s="154">
        <f t="shared" si="238"/>
        <v>0</v>
      </c>
    </row>
    <row r="519" spans="1:14" s="42" customFormat="1" ht="22.5" x14ac:dyDescent="0.2">
      <c r="A519" s="39" t="s">
        <v>44</v>
      </c>
      <c r="B519" s="40" t="s">
        <v>457</v>
      </c>
      <c r="C519" s="41" t="s">
        <v>5</v>
      </c>
      <c r="D519" s="163">
        <f>SUM(D520:D521)</f>
        <v>6410629.2000000002</v>
      </c>
      <c r="E519" s="163"/>
      <c r="F519" s="163">
        <f>SUM(F520:F521)</f>
        <v>0</v>
      </c>
      <c r="G519" s="158">
        <f t="shared" si="231"/>
        <v>0</v>
      </c>
      <c r="H519" s="158"/>
      <c r="I519" s="163"/>
      <c r="J519" s="164"/>
      <c r="K519" s="164">
        <f t="shared" si="232"/>
        <v>0</v>
      </c>
      <c r="L519" s="164"/>
      <c r="M519" s="164">
        <f t="shared" si="234"/>
        <v>-6410629.2000000002</v>
      </c>
      <c r="N519" s="154">
        <f t="shared" si="238"/>
        <v>0</v>
      </c>
    </row>
    <row r="520" spans="1:14" s="46" customFormat="1" ht="33.75" x14ac:dyDescent="0.2">
      <c r="A520" s="43" t="s">
        <v>79</v>
      </c>
      <c r="B520" s="44" t="s">
        <v>458</v>
      </c>
      <c r="C520" s="45" t="s">
        <v>5</v>
      </c>
      <c r="D520" s="71">
        <v>1454611.67</v>
      </c>
      <c r="E520" s="62"/>
      <c r="F520" s="62"/>
      <c r="G520" s="165">
        <f t="shared" si="231"/>
        <v>0</v>
      </c>
      <c r="H520" s="165"/>
      <c r="I520" s="69"/>
      <c r="J520" s="69"/>
      <c r="K520" s="69">
        <f t="shared" si="232"/>
        <v>0</v>
      </c>
      <c r="L520" s="69"/>
      <c r="M520" s="69">
        <f t="shared" si="234"/>
        <v>-1454611.67</v>
      </c>
      <c r="N520" s="190">
        <f t="shared" si="238"/>
        <v>0</v>
      </c>
    </row>
    <row r="521" spans="1:14" s="46" customFormat="1" ht="45" x14ac:dyDescent="0.2">
      <c r="A521" s="43" t="s">
        <v>46</v>
      </c>
      <c r="B521" s="44" t="s">
        <v>459</v>
      </c>
      <c r="C521" s="45" t="s">
        <v>5</v>
      </c>
      <c r="D521" s="71">
        <v>4956017.53</v>
      </c>
      <c r="E521" s="62"/>
      <c r="F521" s="62"/>
      <c r="G521" s="165">
        <f t="shared" si="231"/>
        <v>0</v>
      </c>
      <c r="H521" s="165"/>
      <c r="I521" s="69"/>
      <c r="J521" s="69"/>
      <c r="K521" s="69">
        <f t="shared" si="232"/>
        <v>0</v>
      </c>
      <c r="L521" s="69"/>
      <c r="M521" s="69">
        <f t="shared" si="234"/>
        <v>-4956017.53</v>
      </c>
      <c r="N521" s="190">
        <f t="shared" si="238"/>
        <v>0</v>
      </c>
    </row>
    <row r="522" spans="1:14" s="48" customFormat="1" ht="147.75" x14ac:dyDescent="0.2">
      <c r="A522" s="47" t="s">
        <v>460</v>
      </c>
      <c r="B522" s="37" t="s">
        <v>461</v>
      </c>
      <c r="C522" s="35" t="s">
        <v>5</v>
      </c>
      <c r="D522" s="158">
        <f>D523</f>
        <v>154913.19</v>
      </c>
      <c r="E522" s="158">
        <f>E523</f>
        <v>773300</v>
      </c>
      <c r="F522" s="158">
        <f>F523</f>
        <v>773300</v>
      </c>
      <c r="G522" s="158">
        <f t="shared" si="231"/>
        <v>0</v>
      </c>
      <c r="H522" s="158">
        <f t="shared" si="236"/>
        <v>100</v>
      </c>
      <c r="I522" s="158">
        <f t="shared" ref="I522:J522" si="266">I523</f>
        <v>773300</v>
      </c>
      <c r="J522" s="158">
        <f t="shared" si="266"/>
        <v>242235.4</v>
      </c>
      <c r="K522" s="159">
        <f t="shared" si="232"/>
        <v>-531064.6</v>
      </c>
      <c r="L522" s="159">
        <f t="shared" si="233"/>
        <v>31.324893314366996</v>
      </c>
      <c r="M522" s="159">
        <f t="shared" si="234"/>
        <v>87322.209999999992</v>
      </c>
      <c r="N522" s="155">
        <f t="shared" si="238"/>
        <v>156.36847966270656</v>
      </c>
    </row>
    <row r="523" spans="1:14" s="42" customFormat="1" ht="33.75" x14ac:dyDescent="0.2">
      <c r="A523" s="39" t="s">
        <v>226</v>
      </c>
      <c r="B523" s="40" t="s">
        <v>462</v>
      </c>
      <c r="C523" s="41" t="s">
        <v>5</v>
      </c>
      <c r="D523" s="163">
        <f>D524+D528</f>
        <v>154913.19</v>
      </c>
      <c r="E523" s="163">
        <v>773300</v>
      </c>
      <c r="F523" s="163">
        <f>F524+F528</f>
        <v>773300</v>
      </c>
      <c r="G523" s="163">
        <f t="shared" si="231"/>
        <v>0</v>
      </c>
      <c r="H523" s="163">
        <f t="shared" si="236"/>
        <v>100</v>
      </c>
      <c r="I523" s="163">
        <f t="shared" ref="I523:J523" si="267">I524+I528</f>
        <v>773300</v>
      </c>
      <c r="J523" s="163">
        <f t="shared" si="267"/>
        <v>242235.4</v>
      </c>
      <c r="K523" s="164">
        <f t="shared" si="232"/>
        <v>-531064.6</v>
      </c>
      <c r="L523" s="164">
        <f t="shared" si="233"/>
        <v>31.324893314366996</v>
      </c>
      <c r="M523" s="164">
        <f t="shared" si="234"/>
        <v>87322.209999999992</v>
      </c>
      <c r="N523" s="154">
        <f t="shared" si="238"/>
        <v>156.36847966270656</v>
      </c>
    </row>
    <row r="524" spans="1:14" s="42" customFormat="1" x14ac:dyDescent="0.2">
      <c r="A524" s="39" t="s">
        <v>13</v>
      </c>
      <c r="B524" s="40" t="s">
        <v>463</v>
      </c>
      <c r="C524" s="41" t="s">
        <v>5</v>
      </c>
      <c r="D524" s="163">
        <f>D525</f>
        <v>147913.19</v>
      </c>
      <c r="E524" s="163"/>
      <c r="F524" s="163">
        <f>F530</f>
        <v>773300</v>
      </c>
      <c r="G524" s="163">
        <f t="shared" si="231"/>
        <v>773300</v>
      </c>
      <c r="H524" s="163"/>
      <c r="I524" s="163">
        <f t="shared" ref="I524:J524" si="268">I530</f>
        <v>773300</v>
      </c>
      <c r="J524" s="163">
        <f t="shared" si="268"/>
        <v>242235.4</v>
      </c>
      <c r="K524" s="164">
        <f t="shared" si="232"/>
        <v>-531064.6</v>
      </c>
      <c r="L524" s="164">
        <f t="shared" si="233"/>
        <v>31.324893314366996</v>
      </c>
      <c r="M524" s="164">
        <f t="shared" si="234"/>
        <v>94322.209999999992</v>
      </c>
      <c r="N524" s="154">
        <f t="shared" si="238"/>
        <v>163.76862671949675</v>
      </c>
    </row>
    <row r="525" spans="1:14" s="42" customFormat="1" ht="33.75" x14ac:dyDescent="0.2">
      <c r="A525" s="39" t="s">
        <v>15</v>
      </c>
      <c r="B525" s="40" t="s">
        <v>464</v>
      </c>
      <c r="C525" s="41" t="s">
        <v>5</v>
      </c>
      <c r="D525" s="163">
        <f>SUM(D526:D527)</f>
        <v>147913.19</v>
      </c>
      <c r="E525" s="163"/>
      <c r="F525" s="163">
        <f>SUM(F526:F527)</f>
        <v>0</v>
      </c>
      <c r="G525" s="163">
        <f t="shared" ref="G525:G588" si="269">F525-E525</f>
        <v>0</v>
      </c>
      <c r="H525" s="163"/>
      <c r="I525" s="163"/>
      <c r="J525" s="164"/>
      <c r="K525" s="164">
        <f t="shared" ref="K525:K588" si="270">J525-I525</f>
        <v>0</v>
      </c>
      <c r="L525" s="164"/>
      <c r="M525" s="164">
        <f t="shared" ref="M525:M588" si="271">J525-D525</f>
        <v>-147913.19</v>
      </c>
      <c r="N525" s="154">
        <f t="shared" ref="N525:N588" si="272">J525/D525*100</f>
        <v>0</v>
      </c>
    </row>
    <row r="526" spans="1:14" s="46" customFormat="1" x14ac:dyDescent="0.2">
      <c r="A526" s="43" t="s">
        <v>17</v>
      </c>
      <c r="B526" s="44" t="s">
        <v>465</v>
      </c>
      <c r="C526" s="45" t="s">
        <v>5</v>
      </c>
      <c r="D526" s="71">
        <v>112942.23</v>
      </c>
      <c r="E526" s="62"/>
      <c r="F526" s="62"/>
      <c r="G526" s="165">
        <f t="shared" si="269"/>
        <v>0</v>
      </c>
      <c r="H526" s="165"/>
      <c r="I526" s="69"/>
      <c r="J526" s="69"/>
      <c r="K526" s="69">
        <f t="shared" si="270"/>
        <v>0</v>
      </c>
      <c r="L526" s="69"/>
      <c r="M526" s="69">
        <f t="shared" si="271"/>
        <v>-112942.23</v>
      </c>
      <c r="N526" s="190">
        <f t="shared" si="272"/>
        <v>0</v>
      </c>
    </row>
    <row r="527" spans="1:14" s="46" customFormat="1" ht="33.75" x14ac:dyDescent="0.2">
      <c r="A527" s="43" t="s">
        <v>19</v>
      </c>
      <c r="B527" s="44" t="s">
        <v>466</v>
      </c>
      <c r="C527" s="45" t="s">
        <v>5</v>
      </c>
      <c r="D527" s="71">
        <v>34970.959999999999</v>
      </c>
      <c r="E527" s="62"/>
      <c r="F527" s="62"/>
      <c r="G527" s="165">
        <f t="shared" si="269"/>
        <v>0</v>
      </c>
      <c r="H527" s="165"/>
      <c r="I527" s="69"/>
      <c r="J527" s="69"/>
      <c r="K527" s="69">
        <f t="shared" si="270"/>
        <v>0</v>
      </c>
      <c r="L527" s="69"/>
      <c r="M527" s="69">
        <f t="shared" si="271"/>
        <v>-34970.959999999999</v>
      </c>
      <c r="N527" s="190">
        <f t="shared" si="272"/>
        <v>0</v>
      </c>
    </row>
    <row r="528" spans="1:14" s="42" customFormat="1" ht="22.5" x14ac:dyDescent="0.2">
      <c r="A528" s="39" t="s">
        <v>44</v>
      </c>
      <c r="B528" s="40" t="s">
        <v>467</v>
      </c>
      <c r="C528" s="41" t="s">
        <v>5</v>
      </c>
      <c r="D528" s="163">
        <f>D529</f>
        <v>7000</v>
      </c>
      <c r="E528" s="163"/>
      <c r="F528" s="163"/>
      <c r="G528" s="158">
        <f t="shared" si="269"/>
        <v>0</v>
      </c>
      <c r="H528" s="158"/>
      <c r="I528" s="163"/>
      <c r="J528" s="164"/>
      <c r="K528" s="164">
        <f t="shared" si="270"/>
        <v>0</v>
      </c>
      <c r="L528" s="164"/>
      <c r="M528" s="164">
        <f t="shared" si="271"/>
        <v>-7000</v>
      </c>
      <c r="N528" s="154">
        <f t="shared" si="272"/>
        <v>0</v>
      </c>
    </row>
    <row r="529" spans="1:14" s="46" customFormat="1" ht="45" x14ac:dyDescent="0.2">
      <c r="A529" s="43" t="s">
        <v>46</v>
      </c>
      <c r="B529" s="44" t="s">
        <v>468</v>
      </c>
      <c r="C529" s="45" t="s">
        <v>5</v>
      </c>
      <c r="D529" s="71">
        <v>7000</v>
      </c>
      <c r="E529" s="62"/>
      <c r="F529" s="62"/>
      <c r="G529" s="165">
        <f t="shared" si="269"/>
        <v>0</v>
      </c>
      <c r="H529" s="165"/>
      <c r="I529" s="69"/>
      <c r="J529" s="69"/>
      <c r="K529" s="69">
        <f t="shared" si="270"/>
        <v>0</v>
      </c>
      <c r="L529" s="69"/>
      <c r="M529" s="69">
        <f t="shared" si="271"/>
        <v>-7000</v>
      </c>
      <c r="N529" s="190">
        <f t="shared" si="272"/>
        <v>0</v>
      </c>
    </row>
    <row r="530" spans="1:14" s="46" customFormat="1" ht="36" x14ac:dyDescent="0.2">
      <c r="A530" s="118" t="s">
        <v>341</v>
      </c>
      <c r="B530" s="44" t="s">
        <v>1396</v>
      </c>
      <c r="C530" s="45"/>
      <c r="D530" s="71"/>
      <c r="E530" s="62"/>
      <c r="F530" s="163">
        <f>F531</f>
        <v>773300</v>
      </c>
      <c r="G530" s="163">
        <f t="shared" si="269"/>
        <v>773300</v>
      </c>
      <c r="H530" s="163"/>
      <c r="I530" s="163">
        <f t="shared" ref="I530:J530" si="273">I531</f>
        <v>773300</v>
      </c>
      <c r="J530" s="163">
        <f t="shared" si="273"/>
        <v>242235.4</v>
      </c>
      <c r="K530" s="164">
        <f t="shared" si="270"/>
        <v>-531064.6</v>
      </c>
      <c r="L530" s="164">
        <f t="shared" ref="L530:L587" si="274">J530/I530*100</f>
        <v>31.324893314366996</v>
      </c>
      <c r="M530" s="164">
        <f t="shared" si="271"/>
        <v>242235.4</v>
      </c>
      <c r="N530" s="154"/>
    </row>
    <row r="531" spans="1:14" s="46" customFormat="1" ht="56.25" x14ac:dyDescent="0.2">
      <c r="A531" s="43" t="s">
        <v>381</v>
      </c>
      <c r="B531" s="44" t="s">
        <v>1397</v>
      </c>
      <c r="C531" s="45"/>
      <c r="D531" s="71"/>
      <c r="E531" s="62"/>
      <c r="F531" s="62">
        <v>773300</v>
      </c>
      <c r="G531" s="62">
        <f t="shared" si="269"/>
        <v>773300</v>
      </c>
      <c r="H531" s="62"/>
      <c r="I531" s="69">
        <v>773300</v>
      </c>
      <c r="J531" s="69">
        <v>242235.4</v>
      </c>
      <c r="K531" s="69">
        <f t="shared" si="270"/>
        <v>-531064.6</v>
      </c>
      <c r="L531" s="69">
        <f t="shared" si="274"/>
        <v>31.324893314366996</v>
      </c>
      <c r="M531" s="69">
        <f t="shared" si="271"/>
        <v>242235.4</v>
      </c>
      <c r="N531" s="190"/>
    </row>
    <row r="532" spans="1:14" s="56" customFormat="1" ht="96" x14ac:dyDescent="0.25">
      <c r="A532" s="108" t="s">
        <v>1188</v>
      </c>
      <c r="B532" s="109" t="s">
        <v>1186</v>
      </c>
      <c r="C532" s="55">
        <v>0</v>
      </c>
      <c r="D532" s="191"/>
      <c r="E532" s="158">
        <f>E533</f>
        <v>560000</v>
      </c>
      <c r="F532" s="158">
        <f>F533</f>
        <v>560000</v>
      </c>
      <c r="G532" s="158">
        <f t="shared" si="269"/>
        <v>0</v>
      </c>
      <c r="H532" s="158">
        <f t="shared" ref="H532:H574" si="275">F532/E532*100</f>
        <v>100</v>
      </c>
      <c r="I532" s="158">
        <f t="shared" ref="I532:J535" si="276">I533</f>
        <v>560000</v>
      </c>
      <c r="J532" s="158">
        <f t="shared" si="276"/>
        <v>560000</v>
      </c>
      <c r="K532" s="159">
        <f t="shared" si="270"/>
        <v>0</v>
      </c>
      <c r="L532" s="159">
        <f t="shared" si="274"/>
        <v>100</v>
      </c>
      <c r="M532" s="159">
        <f t="shared" si="271"/>
        <v>560000</v>
      </c>
      <c r="N532" s="155"/>
    </row>
    <row r="533" spans="1:14" s="46" customFormat="1" ht="24" x14ac:dyDescent="0.2">
      <c r="A533" s="199" t="s">
        <v>1180</v>
      </c>
      <c r="B533" s="126" t="s">
        <v>1186</v>
      </c>
      <c r="C533" s="45"/>
      <c r="D533" s="71"/>
      <c r="E533" s="163">
        <f>E534</f>
        <v>560000</v>
      </c>
      <c r="F533" s="163">
        <f>F534</f>
        <v>560000</v>
      </c>
      <c r="G533" s="163">
        <f t="shared" si="269"/>
        <v>0</v>
      </c>
      <c r="H533" s="163">
        <f t="shared" si="275"/>
        <v>100</v>
      </c>
      <c r="I533" s="163">
        <f t="shared" si="276"/>
        <v>560000</v>
      </c>
      <c r="J533" s="163">
        <f t="shared" si="276"/>
        <v>560000</v>
      </c>
      <c r="K533" s="164">
        <f t="shared" si="270"/>
        <v>0</v>
      </c>
      <c r="L533" s="164">
        <f t="shared" si="274"/>
        <v>100</v>
      </c>
      <c r="M533" s="164">
        <f t="shared" si="271"/>
        <v>560000</v>
      </c>
      <c r="N533" s="154"/>
    </row>
    <row r="534" spans="1:14" s="46" customFormat="1" ht="36" x14ac:dyDescent="0.2">
      <c r="A534" s="114" t="s">
        <v>1181</v>
      </c>
      <c r="B534" s="126" t="s">
        <v>1187</v>
      </c>
      <c r="C534" s="45"/>
      <c r="D534" s="71"/>
      <c r="E534" s="62">
        <v>560000</v>
      </c>
      <c r="F534" s="62">
        <f>F535</f>
        <v>560000</v>
      </c>
      <c r="G534" s="163">
        <f t="shared" si="269"/>
        <v>0</v>
      </c>
      <c r="H534" s="163">
        <f t="shared" si="275"/>
        <v>100</v>
      </c>
      <c r="I534" s="62">
        <f t="shared" si="276"/>
        <v>560000</v>
      </c>
      <c r="J534" s="62">
        <f t="shared" si="276"/>
        <v>560000</v>
      </c>
      <c r="K534" s="164">
        <f t="shared" si="270"/>
        <v>0</v>
      </c>
      <c r="L534" s="164">
        <f t="shared" si="274"/>
        <v>100</v>
      </c>
      <c r="M534" s="164">
        <f t="shared" si="271"/>
        <v>560000</v>
      </c>
      <c r="N534" s="154"/>
    </row>
    <row r="535" spans="1:14" s="46" customFormat="1" ht="36" x14ac:dyDescent="0.2">
      <c r="A535" s="106" t="s">
        <v>1182</v>
      </c>
      <c r="B535" s="103" t="s">
        <v>1183</v>
      </c>
      <c r="C535" s="45"/>
      <c r="D535" s="71"/>
      <c r="E535" s="62"/>
      <c r="F535" s="62">
        <f>F536</f>
        <v>560000</v>
      </c>
      <c r="G535" s="163">
        <f t="shared" si="269"/>
        <v>560000</v>
      </c>
      <c r="H535" s="163"/>
      <c r="I535" s="62">
        <f t="shared" si="276"/>
        <v>560000</v>
      </c>
      <c r="J535" s="62">
        <f t="shared" si="276"/>
        <v>560000</v>
      </c>
      <c r="K535" s="164">
        <f t="shared" si="270"/>
        <v>0</v>
      </c>
      <c r="L535" s="164">
        <f t="shared" si="274"/>
        <v>100</v>
      </c>
      <c r="M535" s="164">
        <f t="shared" si="271"/>
        <v>560000</v>
      </c>
      <c r="N535" s="154"/>
    </row>
    <row r="536" spans="1:14" s="46" customFormat="1" ht="60" x14ac:dyDescent="0.2">
      <c r="A536" s="107" t="s">
        <v>1184</v>
      </c>
      <c r="B536" s="226" t="s">
        <v>1185</v>
      </c>
      <c r="C536" s="45"/>
      <c r="D536" s="71"/>
      <c r="E536" s="62"/>
      <c r="F536" s="62">
        <v>560000</v>
      </c>
      <c r="G536" s="62">
        <f t="shared" si="269"/>
        <v>560000</v>
      </c>
      <c r="H536" s="62"/>
      <c r="I536" s="69">
        <v>560000</v>
      </c>
      <c r="J536" s="69">
        <v>560000</v>
      </c>
      <c r="K536" s="69">
        <f t="shared" si="270"/>
        <v>0</v>
      </c>
      <c r="L536" s="69">
        <f t="shared" si="274"/>
        <v>100</v>
      </c>
      <c r="M536" s="69">
        <f t="shared" si="271"/>
        <v>560000</v>
      </c>
      <c r="N536" s="190"/>
    </row>
    <row r="537" spans="1:14" s="38" customFormat="1" ht="12" x14ac:dyDescent="0.2">
      <c r="A537" s="53" t="s">
        <v>469</v>
      </c>
      <c r="B537" s="37" t="s">
        <v>470</v>
      </c>
      <c r="C537" s="35" t="s">
        <v>5</v>
      </c>
      <c r="D537" s="158">
        <f>D543+D554+D573+D592+D600+D607+D615+D620+D627+D648+D662+D679+D683+D548</f>
        <v>387219456.78000003</v>
      </c>
      <c r="E537" s="158">
        <f>E538+E543+E554+E573+E592+E600+E607+E620+E627+E648+E658+E662+E675</f>
        <v>448944362</v>
      </c>
      <c r="F537" s="158">
        <f>F538+F543+F554+F573+F592+F600+F607+F620+F627+F648+F658+F662+F675</f>
        <v>448944362</v>
      </c>
      <c r="G537" s="158">
        <f t="shared" si="269"/>
        <v>0</v>
      </c>
      <c r="H537" s="158">
        <f t="shared" si="275"/>
        <v>100</v>
      </c>
      <c r="I537" s="158">
        <f>I538+I543+I554+I573+I592+I600+I607+I620+I627+I648+I658+I662+I675</f>
        <v>448944362</v>
      </c>
      <c r="J537" s="158">
        <f>J538+J543+J554+J573+J592+J600+J607+J620+J627+J648+J658+J662+J675</f>
        <v>447833983.69999999</v>
      </c>
      <c r="K537" s="159">
        <f t="shared" si="270"/>
        <v>-1110378.3000000119</v>
      </c>
      <c r="L537" s="159">
        <f t="shared" si="274"/>
        <v>99.75266906236368</v>
      </c>
      <c r="M537" s="159">
        <f t="shared" si="271"/>
        <v>60614526.919999957</v>
      </c>
      <c r="N537" s="155">
        <f t="shared" si="272"/>
        <v>115.65379163125016</v>
      </c>
    </row>
    <row r="538" spans="1:14" s="38" customFormat="1" ht="24" x14ac:dyDescent="0.2">
      <c r="A538" s="110" t="s">
        <v>1189</v>
      </c>
      <c r="B538" s="111" t="s">
        <v>1191</v>
      </c>
      <c r="C538" s="35"/>
      <c r="D538" s="158"/>
      <c r="E538" s="158">
        <f>E539</f>
        <v>198100</v>
      </c>
      <c r="F538" s="158">
        <f>F539</f>
        <v>198100</v>
      </c>
      <c r="G538" s="158">
        <f t="shared" si="269"/>
        <v>0</v>
      </c>
      <c r="H538" s="158">
        <f t="shared" si="275"/>
        <v>100</v>
      </c>
      <c r="I538" s="158">
        <f t="shared" ref="I538:J541" si="277">I539</f>
        <v>198100</v>
      </c>
      <c r="J538" s="158">
        <f t="shared" si="277"/>
        <v>198100</v>
      </c>
      <c r="K538" s="159">
        <f t="shared" si="270"/>
        <v>0</v>
      </c>
      <c r="L538" s="159">
        <f t="shared" si="274"/>
        <v>100</v>
      </c>
      <c r="M538" s="159">
        <f t="shared" si="271"/>
        <v>198100</v>
      </c>
      <c r="N538" s="155"/>
    </row>
    <row r="539" spans="1:14" s="77" customFormat="1" ht="24" x14ac:dyDescent="0.2">
      <c r="A539" s="106" t="s">
        <v>1190</v>
      </c>
      <c r="B539" s="103" t="s">
        <v>1192</v>
      </c>
      <c r="C539" s="41"/>
      <c r="D539" s="163"/>
      <c r="E539" s="163">
        <f>E540</f>
        <v>198100</v>
      </c>
      <c r="F539" s="163">
        <f>F540</f>
        <v>198100</v>
      </c>
      <c r="G539" s="163">
        <f t="shared" si="269"/>
        <v>0</v>
      </c>
      <c r="H539" s="163">
        <f t="shared" si="275"/>
        <v>100</v>
      </c>
      <c r="I539" s="163">
        <f t="shared" si="277"/>
        <v>198100</v>
      </c>
      <c r="J539" s="163">
        <f t="shared" si="277"/>
        <v>198100</v>
      </c>
      <c r="K539" s="164">
        <f t="shared" si="270"/>
        <v>0</v>
      </c>
      <c r="L539" s="164">
        <f t="shared" si="274"/>
        <v>100</v>
      </c>
      <c r="M539" s="164">
        <f t="shared" si="271"/>
        <v>198100</v>
      </c>
      <c r="N539" s="154"/>
    </row>
    <row r="540" spans="1:14" s="77" customFormat="1" ht="39" customHeight="1" x14ac:dyDescent="0.2">
      <c r="A540" s="106" t="s">
        <v>1181</v>
      </c>
      <c r="B540" s="103"/>
      <c r="C540" s="103" t="s">
        <v>1193</v>
      </c>
      <c r="D540" s="163"/>
      <c r="E540" s="163">
        <v>198100</v>
      </c>
      <c r="F540" s="163">
        <f>F541</f>
        <v>198100</v>
      </c>
      <c r="G540" s="163">
        <f t="shared" si="269"/>
        <v>0</v>
      </c>
      <c r="H540" s="163">
        <f t="shared" si="275"/>
        <v>100</v>
      </c>
      <c r="I540" s="163">
        <f t="shared" si="277"/>
        <v>198100</v>
      </c>
      <c r="J540" s="163">
        <f t="shared" si="277"/>
        <v>198100</v>
      </c>
      <c r="K540" s="164">
        <f t="shared" si="270"/>
        <v>0</v>
      </c>
      <c r="L540" s="164">
        <f t="shared" si="274"/>
        <v>100</v>
      </c>
      <c r="M540" s="164">
        <f t="shared" si="271"/>
        <v>198100</v>
      </c>
      <c r="N540" s="154"/>
    </row>
    <row r="541" spans="1:14" s="77" customFormat="1" ht="36" x14ac:dyDescent="0.2">
      <c r="A541" s="102" t="s">
        <v>1182</v>
      </c>
      <c r="B541" s="103" t="s">
        <v>1194</v>
      </c>
      <c r="C541" s="41"/>
      <c r="D541" s="163"/>
      <c r="E541" s="163"/>
      <c r="F541" s="163">
        <f>F542</f>
        <v>198100</v>
      </c>
      <c r="G541" s="163">
        <f t="shared" si="269"/>
        <v>198100</v>
      </c>
      <c r="H541" s="163"/>
      <c r="I541" s="163">
        <f t="shared" si="277"/>
        <v>198100</v>
      </c>
      <c r="J541" s="163">
        <f t="shared" si="277"/>
        <v>198100</v>
      </c>
      <c r="K541" s="164">
        <f t="shared" si="270"/>
        <v>0</v>
      </c>
      <c r="L541" s="164">
        <f t="shared" si="274"/>
        <v>100</v>
      </c>
      <c r="M541" s="164">
        <f t="shared" si="271"/>
        <v>198100</v>
      </c>
      <c r="N541" s="154"/>
    </row>
    <row r="542" spans="1:14" s="196" customFormat="1" ht="60" x14ac:dyDescent="0.2">
      <c r="A542" s="104" t="s">
        <v>1184</v>
      </c>
      <c r="B542" s="105" t="s">
        <v>1195</v>
      </c>
      <c r="C542" s="45"/>
      <c r="D542" s="62"/>
      <c r="E542" s="62"/>
      <c r="F542" s="62">
        <v>198100</v>
      </c>
      <c r="G542" s="62">
        <f t="shared" si="269"/>
        <v>198100</v>
      </c>
      <c r="H542" s="62"/>
      <c r="I542" s="62">
        <v>198100</v>
      </c>
      <c r="J542" s="69">
        <v>198100</v>
      </c>
      <c r="K542" s="69">
        <f t="shared" si="270"/>
        <v>0</v>
      </c>
      <c r="L542" s="69">
        <f t="shared" si="274"/>
        <v>100</v>
      </c>
      <c r="M542" s="69">
        <f t="shared" si="271"/>
        <v>198100</v>
      </c>
      <c r="N542" s="190"/>
    </row>
    <row r="543" spans="1:14" s="48" customFormat="1" ht="63.75" x14ac:dyDescent="0.2">
      <c r="A543" s="47" t="s">
        <v>373</v>
      </c>
      <c r="B543" s="37" t="s">
        <v>471</v>
      </c>
      <c r="C543" s="35" t="s">
        <v>5</v>
      </c>
      <c r="D543" s="158">
        <f t="shared" ref="D543:D546" si="278">D544</f>
        <v>12343.88</v>
      </c>
      <c r="E543" s="158">
        <f>E544+E548</f>
        <v>29936292</v>
      </c>
      <c r="F543" s="158">
        <f>F544+F548</f>
        <v>29936292</v>
      </c>
      <c r="G543" s="158">
        <f t="shared" si="269"/>
        <v>0</v>
      </c>
      <c r="H543" s="158">
        <f t="shared" si="275"/>
        <v>100</v>
      </c>
      <c r="I543" s="158">
        <f t="shared" ref="I543:J543" si="279">I544+I548</f>
        <v>29936292</v>
      </c>
      <c r="J543" s="158">
        <f t="shared" si="279"/>
        <v>29800950.309999999</v>
      </c>
      <c r="K543" s="159">
        <f t="shared" si="270"/>
        <v>-135341.69000000134</v>
      </c>
      <c r="L543" s="159">
        <f t="shared" si="274"/>
        <v>99.547900955803073</v>
      </c>
      <c r="M543" s="159">
        <f t="shared" si="271"/>
        <v>29788606.43</v>
      </c>
      <c r="N543" s="155">
        <f t="shared" si="272"/>
        <v>241422.87765273155</v>
      </c>
    </row>
    <row r="544" spans="1:14" s="42" customFormat="1" x14ac:dyDescent="0.2">
      <c r="A544" s="39" t="s">
        <v>374</v>
      </c>
      <c r="B544" s="40" t="s">
        <v>472</v>
      </c>
      <c r="C544" s="41" t="s">
        <v>5</v>
      </c>
      <c r="D544" s="163">
        <f t="shared" si="278"/>
        <v>12343.88</v>
      </c>
      <c r="E544" s="163">
        <v>958292</v>
      </c>
      <c r="F544" s="163">
        <f t="shared" ref="F544:F546" si="280">F545</f>
        <v>958292</v>
      </c>
      <c r="G544" s="163">
        <f t="shared" si="269"/>
        <v>0</v>
      </c>
      <c r="H544" s="163">
        <f t="shared" si="275"/>
        <v>100</v>
      </c>
      <c r="I544" s="163">
        <f t="shared" ref="I544:J546" si="281">I545</f>
        <v>958292</v>
      </c>
      <c r="J544" s="163">
        <f t="shared" si="281"/>
        <v>822950.31</v>
      </c>
      <c r="K544" s="164">
        <f t="shared" si="270"/>
        <v>-135341.68999999994</v>
      </c>
      <c r="L544" s="164">
        <f t="shared" si="274"/>
        <v>85.876779728934409</v>
      </c>
      <c r="M544" s="164">
        <f t="shared" si="271"/>
        <v>810606.43</v>
      </c>
      <c r="N544" s="154">
        <f t="shared" si="272"/>
        <v>6666.8690071517231</v>
      </c>
    </row>
    <row r="545" spans="1:14" s="42" customFormat="1" x14ac:dyDescent="0.2">
      <c r="A545" s="39" t="s">
        <v>13</v>
      </c>
      <c r="B545" s="40" t="s">
        <v>473</v>
      </c>
      <c r="C545" s="41" t="s">
        <v>5</v>
      </c>
      <c r="D545" s="163">
        <f t="shared" si="278"/>
        <v>12343.88</v>
      </c>
      <c r="E545" s="163"/>
      <c r="F545" s="163">
        <f t="shared" si="280"/>
        <v>958292</v>
      </c>
      <c r="G545" s="163">
        <f t="shared" si="269"/>
        <v>958292</v>
      </c>
      <c r="H545" s="163"/>
      <c r="I545" s="163">
        <f t="shared" si="281"/>
        <v>958292</v>
      </c>
      <c r="J545" s="163">
        <f t="shared" si="281"/>
        <v>822950.31</v>
      </c>
      <c r="K545" s="164">
        <f t="shared" si="270"/>
        <v>-135341.68999999994</v>
      </c>
      <c r="L545" s="164">
        <f t="shared" si="274"/>
        <v>85.876779728934409</v>
      </c>
      <c r="M545" s="164">
        <f t="shared" si="271"/>
        <v>810606.43</v>
      </c>
      <c r="N545" s="154">
        <f t="shared" si="272"/>
        <v>6666.8690071517231</v>
      </c>
    </row>
    <row r="546" spans="1:14" s="42" customFormat="1" x14ac:dyDescent="0.2">
      <c r="A546" s="39" t="s">
        <v>32</v>
      </c>
      <c r="B546" s="40" t="s">
        <v>474</v>
      </c>
      <c r="C546" s="41" t="s">
        <v>5</v>
      </c>
      <c r="D546" s="163">
        <f t="shared" si="278"/>
        <v>12343.88</v>
      </c>
      <c r="E546" s="163"/>
      <c r="F546" s="163">
        <f t="shared" si="280"/>
        <v>958292</v>
      </c>
      <c r="G546" s="163">
        <f t="shared" si="269"/>
        <v>958292</v>
      </c>
      <c r="H546" s="163"/>
      <c r="I546" s="163">
        <f t="shared" si="281"/>
        <v>958292</v>
      </c>
      <c r="J546" s="163">
        <f t="shared" si="281"/>
        <v>822950.31</v>
      </c>
      <c r="K546" s="164">
        <f t="shared" si="270"/>
        <v>-135341.68999999994</v>
      </c>
      <c r="L546" s="164">
        <f t="shared" si="274"/>
        <v>85.876779728934409</v>
      </c>
      <c r="M546" s="164">
        <f t="shared" si="271"/>
        <v>810606.43</v>
      </c>
      <c r="N546" s="154">
        <f t="shared" si="272"/>
        <v>6666.8690071517231</v>
      </c>
    </row>
    <row r="547" spans="1:14" s="46" customFormat="1" ht="22.5" x14ac:dyDescent="0.2">
      <c r="A547" s="43" t="s">
        <v>40</v>
      </c>
      <c r="B547" s="44" t="s">
        <v>475</v>
      </c>
      <c r="C547" s="45" t="s">
        <v>5</v>
      </c>
      <c r="D547" s="71">
        <v>12343.88</v>
      </c>
      <c r="E547" s="62"/>
      <c r="F547" s="62">
        <v>958292</v>
      </c>
      <c r="G547" s="62">
        <f t="shared" si="269"/>
        <v>958292</v>
      </c>
      <c r="H547" s="62"/>
      <c r="I547" s="69">
        <v>958292</v>
      </c>
      <c r="J547" s="69">
        <v>822950.31</v>
      </c>
      <c r="K547" s="69">
        <f t="shared" si="270"/>
        <v>-135341.68999999994</v>
      </c>
      <c r="L547" s="69">
        <f t="shared" si="274"/>
        <v>85.876779728934409</v>
      </c>
      <c r="M547" s="69">
        <f t="shared" si="271"/>
        <v>810606.43</v>
      </c>
      <c r="N547" s="190">
        <f t="shared" si="272"/>
        <v>6666.8690071517231</v>
      </c>
    </row>
    <row r="548" spans="1:14" s="48" customFormat="1" ht="21.75" x14ac:dyDescent="0.2">
      <c r="A548" s="47" t="s">
        <v>1084</v>
      </c>
      <c r="B548" s="37" t="s">
        <v>476</v>
      </c>
      <c r="C548" s="35" t="s">
        <v>5</v>
      </c>
      <c r="D548" s="158">
        <f t="shared" ref="D548:D550" si="282">D549</f>
        <v>3312244.17</v>
      </c>
      <c r="E548" s="158">
        <v>28978000</v>
      </c>
      <c r="F548" s="158">
        <f>F549</f>
        <v>28978000</v>
      </c>
      <c r="G548" s="158">
        <f t="shared" si="269"/>
        <v>0</v>
      </c>
      <c r="H548" s="158"/>
      <c r="I548" s="158">
        <f t="shared" ref="I548:J548" si="283">I549</f>
        <v>28978000</v>
      </c>
      <c r="J548" s="158">
        <f t="shared" si="283"/>
        <v>28978000</v>
      </c>
      <c r="K548" s="159">
        <f t="shared" si="270"/>
        <v>0</v>
      </c>
      <c r="L548" s="159">
        <f t="shared" si="274"/>
        <v>100</v>
      </c>
      <c r="M548" s="159">
        <f t="shared" si="271"/>
        <v>25665755.829999998</v>
      </c>
      <c r="N548" s="155">
        <f t="shared" si="272"/>
        <v>874.87511526059996</v>
      </c>
    </row>
    <row r="549" spans="1:14" s="42" customFormat="1" x14ac:dyDescent="0.2">
      <c r="A549" s="39" t="s">
        <v>13</v>
      </c>
      <c r="B549" s="40" t="s">
        <v>477</v>
      </c>
      <c r="C549" s="41" t="s">
        <v>5</v>
      </c>
      <c r="D549" s="163">
        <f t="shared" si="282"/>
        <v>3312244.17</v>
      </c>
      <c r="E549" s="163"/>
      <c r="F549" s="163">
        <f>F550+F552</f>
        <v>28978000</v>
      </c>
      <c r="G549" s="163">
        <f t="shared" si="269"/>
        <v>28978000</v>
      </c>
      <c r="H549" s="163"/>
      <c r="I549" s="163">
        <f t="shared" ref="I549:J549" si="284">I550+I552</f>
        <v>28978000</v>
      </c>
      <c r="J549" s="163">
        <f t="shared" si="284"/>
        <v>28978000</v>
      </c>
      <c r="K549" s="164">
        <f t="shared" si="270"/>
        <v>0</v>
      </c>
      <c r="L549" s="164">
        <f t="shared" si="274"/>
        <v>100</v>
      </c>
      <c r="M549" s="164">
        <f t="shared" si="271"/>
        <v>25665755.829999998</v>
      </c>
      <c r="N549" s="154">
        <f t="shared" si="272"/>
        <v>874.87511526059996</v>
      </c>
    </row>
    <row r="550" spans="1:14" s="42" customFormat="1" x14ac:dyDescent="0.2">
      <c r="A550" s="39" t="s">
        <v>32</v>
      </c>
      <c r="B550" s="40" t="s">
        <v>478</v>
      </c>
      <c r="C550" s="41" t="s">
        <v>5</v>
      </c>
      <c r="D550" s="163">
        <f t="shared" si="282"/>
        <v>3312244.17</v>
      </c>
      <c r="E550" s="163"/>
      <c r="F550" s="163">
        <f t="shared" ref="F550" si="285">F551</f>
        <v>8077255.5999999996</v>
      </c>
      <c r="G550" s="163">
        <f t="shared" si="269"/>
        <v>8077255.5999999996</v>
      </c>
      <c r="H550" s="163"/>
      <c r="I550" s="163">
        <f t="shared" ref="I550:J550" si="286">I551</f>
        <v>8077255.5999999996</v>
      </c>
      <c r="J550" s="163">
        <f t="shared" si="286"/>
        <v>8077255.5999999996</v>
      </c>
      <c r="K550" s="164">
        <f t="shared" si="270"/>
        <v>0</v>
      </c>
      <c r="L550" s="164">
        <f t="shared" si="274"/>
        <v>100</v>
      </c>
      <c r="M550" s="164">
        <f t="shared" si="271"/>
        <v>4765011.43</v>
      </c>
      <c r="N550" s="154">
        <f t="shared" si="272"/>
        <v>243.86051225202999</v>
      </c>
    </row>
    <row r="551" spans="1:14" s="46" customFormat="1" ht="22.5" x14ac:dyDescent="0.2">
      <c r="A551" s="43" t="s">
        <v>40</v>
      </c>
      <c r="B551" s="44" t="s">
        <v>479</v>
      </c>
      <c r="C551" s="45" t="s">
        <v>5</v>
      </c>
      <c r="D551" s="71">
        <v>3312244.17</v>
      </c>
      <c r="E551" s="62"/>
      <c r="F551" s="62">
        <v>8077255.5999999996</v>
      </c>
      <c r="G551" s="62">
        <f t="shared" si="269"/>
        <v>8077255.5999999996</v>
      </c>
      <c r="H551" s="62"/>
      <c r="I551" s="69">
        <v>8077255.5999999996</v>
      </c>
      <c r="J551" s="69">
        <v>8077255.5999999996</v>
      </c>
      <c r="K551" s="69">
        <f t="shared" si="270"/>
        <v>0</v>
      </c>
      <c r="L551" s="69">
        <f t="shared" si="274"/>
        <v>100</v>
      </c>
      <c r="M551" s="69">
        <f t="shared" si="271"/>
        <v>4765011.43</v>
      </c>
      <c r="N551" s="190">
        <f t="shared" si="272"/>
        <v>243.86051225202999</v>
      </c>
    </row>
    <row r="552" spans="1:14" s="46" customFormat="1" ht="22.5" x14ac:dyDescent="0.2">
      <c r="A552" s="39" t="s">
        <v>44</v>
      </c>
      <c r="B552" s="44" t="s">
        <v>1394</v>
      </c>
      <c r="C552" s="45"/>
      <c r="D552" s="71"/>
      <c r="E552" s="62"/>
      <c r="F552" s="62">
        <f>F553</f>
        <v>20900744.399999999</v>
      </c>
      <c r="G552" s="163">
        <f t="shared" si="269"/>
        <v>20900744.399999999</v>
      </c>
      <c r="H552" s="163"/>
      <c r="I552" s="62">
        <f t="shared" ref="I552:J552" si="287">I553</f>
        <v>20900744.399999999</v>
      </c>
      <c r="J552" s="62">
        <f t="shared" si="287"/>
        <v>20900744.399999999</v>
      </c>
      <c r="K552" s="164">
        <f t="shared" si="270"/>
        <v>0</v>
      </c>
      <c r="L552" s="164">
        <f t="shared" si="274"/>
        <v>100</v>
      </c>
      <c r="M552" s="164">
        <f t="shared" si="271"/>
        <v>20900744.399999999</v>
      </c>
      <c r="N552" s="154"/>
    </row>
    <row r="553" spans="1:14" s="46" customFormat="1" ht="33.75" x14ac:dyDescent="0.2">
      <c r="A553" s="43" t="s">
        <v>79</v>
      </c>
      <c r="B553" s="44" t="s">
        <v>1395</v>
      </c>
      <c r="C553" s="45"/>
      <c r="D553" s="71"/>
      <c r="E553" s="62"/>
      <c r="F553" s="62">
        <v>20900744.399999999</v>
      </c>
      <c r="G553" s="62">
        <f t="shared" si="269"/>
        <v>20900744.399999999</v>
      </c>
      <c r="H553" s="62"/>
      <c r="I553" s="69">
        <v>20900744.399999999</v>
      </c>
      <c r="J553" s="69">
        <v>20900744.399999999</v>
      </c>
      <c r="K553" s="69">
        <f t="shared" si="270"/>
        <v>0</v>
      </c>
      <c r="L553" s="69">
        <f t="shared" si="274"/>
        <v>100</v>
      </c>
      <c r="M553" s="69">
        <f t="shared" si="271"/>
        <v>20900744.399999999</v>
      </c>
      <c r="N553" s="190"/>
    </row>
    <row r="554" spans="1:14" s="48" customFormat="1" ht="42.75" x14ac:dyDescent="0.2">
      <c r="A554" s="47" t="s">
        <v>224</v>
      </c>
      <c r="B554" s="37" t="s">
        <v>480</v>
      </c>
      <c r="C554" s="35" t="s">
        <v>5</v>
      </c>
      <c r="D554" s="158">
        <f>D555</f>
        <v>89634410.540000007</v>
      </c>
      <c r="E554" s="158">
        <f>E555</f>
        <v>125125530</v>
      </c>
      <c r="F554" s="158">
        <f>F555</f>
        <v>125125530</v>
      </c>
      <c r="G554" s="158">
        <f t="shared" si="269"/>
        <v>0</v>
      </c>
      <c r="H554" s="158">
        <f t="shared" si="275"/>
        <v>100</v>
      </c>
      <c r="I554" s="158">
        <f t="shared" ref="I554:J554" si="288">I555</f>
        <v>125125530</v>
      </c>
      <c r="J554" s="158">
        <f t="shared" si="288"/>
        <v>124906294.54000001</v>
      </c>
      <c r="K554" s="159">
        <f t="shared" si="270"/>
        <v>-219235.45999999344</v>
      </c>
      <c r="L554" s="159">
        <f t="shared" si="274"/>
        <v>99.824787587313324</v>
      </c>
      <c r="M554" s="159">
        <f t="shared" si="271"/>
        <v>35271884</v>
      </c>
      <c r="N554" s="155">
        <f t="shared" si="272"/>
        <v>139.3508294275664</v>
      </c>
    </row>
    <row r="555" spans="1:14" s="42" customFormat="1" ht="33.75" x14ac:dyDescent="0.2">
      <c r="A555" s="39" t="s">
        <v>226</v>
      </c>
      <c r="B555" s="40" t="s">
        <v>481</v>
      </c>
      <c r="C555" s="41" t="s">
        <v>5</v>
      </c>
      <c r="D555" s="163">
        <f>D556+D570</f>
        <v>89634410.540000007</v>
      </c>
      <c r="E555" s="163">
        <v>125125530</v>
      </c>
      <c r="F555" s="163">
        <f>F556+F570</f>
        <v>125125530</v>
      </c>
      <c r="G555" s="163">
        <f t="shared" si="269"/>
        <v>0</v>
      </c>
      <c r="H555" s="163">
        <f t="shared" si="275"/>
        <v>100</v>
      </c>
      <c r="I555" s="163">
        <f t="shared" ref="I555:J555" si="289">I556+I570</f>
        <v>125125530</v>
      </c>
      <c r="J555" s="163">
        <f t="shared" si="289"/>
        <v>124906294.54000001</v>
      </c>
      <c r="K555" s="164">
        <f t="shared" si="270"/>
        <v>-219235.45999999344</v>
      </c>
      <c r="L555" s="164">
        <f t="shared" si="274"/>
        <v>99.824787587313324</v>
      </c>
      <c r="M555" s="164">
        <f t="shared" si="271"/>
        <v>35271884</v>
      </c>
      <c r="N555" s="154">
        <f t="shared" si="272"/>
        <v>139.3508294275664</v>
      </c>
    </row>
    <row r="556" spans="1:14" s="42" customFormat="1" x14ac:dyDescent="0.2">
      <c r="A556" s="39" t="s">
        <v>13</v>
      </c>
      <c r="B556" s="40" t="s">
        <v>482</v>
      </c>
      <c r="C556" s="41" t="s">
        <v>5</v>
      </c>
      <c r="D556" s="163">
        <f>D557+D561+D569</f>
        <v>79142034.350000009</v>
      </c>
      <c r="E556" s="163"/>
      <c r="F556" s="163">
        <f>F567</f>
        <v>125125530</v>
      </c>
      <c r="G556" s="163">
        <f t="shared" si="269"/>
        <v>125125530</v>
      </c>
      <c r="H556" s="163"/>
      <c r="I556" s="163">
        <f t="shared" ref="I556:J556" si="290">I567</f>
        <v>125125530</v>
      </c>
      <c r="J556" s="163">
        <f t="shared" si="290"/>
        <v>124906294.54000001</v>
      </c>
      <c r="K556" s="164">
        <f t="shared" si="270"/>
        <v>-219235.45999999344</v>
      </c>
      <c r="L556" s="164">
        <f t="shared" si="274"/>
        <v>99.824787587313324</v>
      </c>
      <c r="M556" s="164">
        <f t="shared" si="271"/>
        <v>45764260.189999998</v>
      </c>
      <c r="N556" s="154">
        <f t="shared" si="272"/>
        <v>157.82547866739287</v>
      </c>
    </row>
    <row r="557" spans="1:14" s="42" customFormat="1" ht="33.75" x14ac:dyDescent="0.2">
      <c r="A557" s="39" t="s">
        <v>15</v>
      </c>
      <c r="B557" s="40" t="s">
        <v>483</v>
      </c>
      <c r="C557" s="41" t="s">
        <v>5</v>
      </c>
      <c r="D557" s="163">
        <f>SUM(D558:D560)</f>
        <v>16976798.899999999</v>
      </c>
      <c r="E557" s="163"/>
      <c r="F557" s="163">
        <f>SUM(F558:F560)</f>
        <v>0</v>
      </c>
      <c r="G557" s="163">
        <f t="shared" si="269"/>
        <v>0</v>
      </c>
      <c r="H557" s="163"/>
      <c r="I557" s="163"/>
      <c r="J557" s="164"/>
      <c r="K557" s="164">
        <f t="shared" si="270"/>
        <v>0</v>
      </c>
      <c r="L557" s="164"/>
      <c r="M557" s="164">
        <f t="shared" si="271"/>
        <v>-16976798.899999999</v>
      </c>
      <c r="N557" s="154">
        <f t="shared" si="272"/>
        <v>0</v>
      </c>
    </row>
    <row r="558" spans="1:14" s="46" customFormat="1" x14ac:dyDescent="0.2">
      <c r="A558" s="43" t="s">
        <v>17</v>
      </c>
      <c r="B558" s="44" t="s">
        <v>484</v>
      </c>
      <c r="C558" s="45" t="s">
        <v>5</v>
      </c>
      <c r="D558" s="71">
        <v>11425335.039999999</v>
      </c>
      <c r="E558" s="62"/>
      <c r="F558" s="62"/>
      <c r="G558" s="165">
        <f t="shared" si="269"/>
        <v>0</v>
      </c>
      <c r="H558" s="165"/>
      <c r="I558" s="69"/>
      <c r="J558" s="69"/>
      <c r="K558" s="69">
        <f t="shared" si="270"/>
        <v>0</v>
      </c>
      <c r="L558" s="69"/>
      <c r="M558" s="69">
        <f t="shared" si="271"/>
        <v>-11425335.039999999</v>
      </c>
      <c r="N558" s="190">
        <f t="shared" si="272"/>
        <v>0</v>
      </c>
    </row>
    <row r="559" spans="1:14" s="46" customFormat="1" x14ac:dyDescent="0.2">
      <c r="A559" s="43" t="s">
        <v>29</v>
      </c>
      <c r="B559" s="44" t="s">
        <v>485</v>
      </c>
      <c r="C559" s="45" t="s">
        <v>5</v>
      </c>
      <c r="D559" s="71">
        <v>2105584.7000000002</v>
      </c>
      <c r="E559" s="62"/>
      <c r="F559" s="62"/>
      <c r="G559" s="165">
        <f t="shared" si="269"/>
        <v>0</v>
      </c>
      <c r="H559" s="165"/>
      <c r="I559" s="69"/>
      <c r="J559" s="69"/>
      <c r="K559" s="69">
        <f t="shared" si="270"/>
        <v>0</v>
      </c>
      <c r="L559" s="69"/>
      <c r="M559" s="69">
        <f t="shared" si="271"/>
        <v>-2105584.7000000002</v>
      </c>
      <c r="N559" s="190">
        <f t="shared" si="272"/>
        <v>0</v>
      </c>
    </row>
    <row r="560" spans="1:14" s="46" customFormat="1" ht="33.75" x14ac:dyDescent="0.2">
      <c r="A560" s="43" t="s">
        <v>19</v>
      </c>
      <c r="B560" s="44" t="s">
        <v>486</v>
      </c>
      <c r="C560" s="45" t="s">
        <v>5</v>
      </c>
      <c r="D560" s="71">
        <v>3445879.16</v>
      </c>
      <c r="E560" s="62"/>
      <c r="F560" s="62"/>
      <c r="G560" s="165">
        <f t="shared" si="269"/>
        <v>0</v>
      </c>
      <c r="H560" s="165"/>
      <c r="I560" s="69"/>
      <c r="J560" s="69"/>
      <c r="K560" s="69">
        <f t="shared" si="270"/>
        <v>0</v>
      </c>
      <c r="L560" s="69"/>
      <c r="M560" s="69">
        <f t="shared" si="271"/>
        <v>-3445879.16</v>
      </c>
      <c r="N560" s="190">
        <f t="shared" si="272"/>
        <v>0</v>
      </c>
    </row>
    <row r="561" spans="1:14" s="42" customFormat="1" x14ac:dyDescent="0.2">
      <c r="A561" s="39" t="s">
        <v>32</v>
      </c>
      <c r="B561" s="40" t="s">
        <v>487</v>
      </c>
      <c r="C561" s="41" t="s">
        <v>5</v>
      </c>
      <c r="D561" s="163">
        <f>SUM(D562:D566)</f>
        <v>55941063.580000006</v>
      </c>
      <c r="E561" s="163"/>
      <c r="F561" s="163">
        <f>SUM(F562:F566)</f>
        <v>0</v>
      </c>
      <c r="G561" s="158">
        <f t="shared" si="269"/>
        <v>0</v>
      </c>
      <c r="H561" s="158"/>
      <c r="I561" s="163"/>
      <c r="J561" s="164"/>
      <c r="K561" s="164">
        <f t="shared" si="270"/>
        <v>0</v>
      </c>
      <c r="L561" s="164"/>
      <c r="M561" s="164">
        <f t="shared" si="271"/>
        <v>-55941063.580000006</v>
      </c>
      <c r="N561" s="154">
        <f t="shared" si="272"/>
        <v>0</v>
      </c>
    </row>
    <row r="562" spans="1:14" s="46" customFormat="1" x14ac:dyDescent="0.2">
      <c r="A562" s="43" t="s">
        <v>34</v>
      </c>
      <c r="B562" s="44" t="s">
        <v>488</v>
      </c>
      <c r="C562" s="45" t="s">
        <v>5</v>
      </c>
      <c r="D562" s="71">
        <v>275496.25</v>
      </c>
      <c r="E562" s="62"/>
      <c r="F562" s="62"/>
      <c r="G562" s="165">
        <f t="shared" si="269"/>
        <v>0</v>
      </c>
      <c r="H562" s="165"/>
      <c r="I562" s="69"/>
      <c r="J562" s="69"/>
      <c r="K562" s="69">
        <f t="shared" si="270"/>
        <v>0</v>
      </c>
      <c r="L562" s="69"/>
      <c r="M562" s="69">
        <f t="shared" si="271"/>
        <v>-275496.25</v>
      </c>
      <c r="N562" s="190">
        <f t="shared" si="272"/>
        <v>0</v>
      </c>
    </row>
    <row r="563" spans="1:14" s="46" customFormat="1" ht="22.5" x14ac:dyDescent="0.2">
      <c r="A563" s="43" t="s">
        <v>36</v>
      </c>
      <c r="B563" s="44" t="s">
        <v>489</v>
      </c>
      <c r="C563" s="45" t="s">
        <v>5</v>
      </c>
      <c r="D563" s="71">
        <v>5395220.0300000003</v>
      </c>
      <c r="E563" s="62"/>
      <c r="F563" s="62"/>
      <c r="G563" s="165">
        <f t="shared" si="269"/>
        <v>0</v>
      </c>
      <c r="H563" s="165"/>
      <c r="I563" s="69"/>
      <c r="J563" s="69"/>
      <c r="K563" s="69">
        <f t="shared" si="270"/>
        <v>0</v>
      </c>
      <c r="L563" s="69"/>
      <c r="M563" s="69">
        <f t="shared" si="271"/>
        <v>-5395220.0300000003</v>
      </c>
      <c r="N563" s="190">
        <f t="shared" si="272"/>
        <v>0</v>
      </c>
    </row>
    <row r="564" spans="1:14" s="46" customFormat="1" ht="22.5" x14ac:dyDescent="0.2">
      <c r="A564" s="43" t="s">
        <v>67</v>
      </c>
      <c r="B564" s="44" t="s">
        <v>490</v>
      </c>
      <c r="C564" s="45" t="s">
        <v>5</v>
      </c>
      <c r="D564" s="71">
        <v>44798079.490000002</v>
      </c>
      <c r="E564" s="62"/>
      <c r="F564" s="62"/>
      <c r="G564" s="165">
        <f t="shared" si="269"/>
        <v>0</v>
      </c>
      <c r="H564" s="165"/>
      <c r="I564" s="69"/>
      <c r="J564" s="69"/>
      <c r="K564" s="69">
        <f t="shared" si="270"/>
        <v>0</v>
      </c>
      <c r="L564" s="69"/>
      <c r="M564" s="69">
        <f t="shared" si="271"/>
        <v>-44798079.490000002</v>
      </c>
      <c r="N564" s="190">
        <f t="shared" si="272"/>
        <v>0</v>
      </c>
    </row>
    <row r="565" spans="1:14" s="46" customFormat="1" ht="33.75" x14ac:dyDescent="0.2">
      <c r="A565" s="43" t="s">
        <v>38</v>
      </c>
      <c r="B565" s="44" t="s">
        <v>491</v>
      </c>
      <c r="C565" s="45" t="s">
        <v>5</v>
      </c>
      <c r="D565" s="71">
        <v>4217320.25</v>
      </c>
      <c r="E565" s="62"/>
      <c r="F565" s="62"/>
      <c r="G565" s="165">
        <f t="shared" si="269"/>
        <v>0</v>
      </c>
      <c r="H565" s="165"/>
      <c r="I565" s="69"/>
      <c r="J565" s="69"/>
      <c r="K565" s="69">
        <f t="shared" si="270"/>
        <v>0</v>
      </c>
      <c r="L565" s="69"/>
      <c r="M565" s="69">
        <f t="shared" si="271"/>
        <v>-4217320.25</v>
      </c>
      <c r="N565" s="190">
        <f t="shared" si="272"/>
        <v>0</v>
      </c>
    </row>
    <row r="566" spans="1:14" s="46" customFormat="1" ht="22.5" x14ac:dyDescent="0.2">
      <c r="A566" s="43" t="s">
        <v>40</v>
      </c>
      <c r="B566" s="44" t="s">
        <v>492</v>
      </c>
      <c r="C566" s="45" t="s">
        <v>5</v>
      </c>
      <c r="D566" s="71">
        <v>1254947.56</v>
      </c>
      <c r="E566" s="62"/>
      <c r="F566" s="62"/>
      <c r="G566" s="165">
        <f t="shared" si="269"/>
        <v>0</v>
      </c>
      <c r="H566" s="165"/>
      <c r="I566" s="69"/>
      <c r="J566" s="69"/>
      <c r="K566" s="69">
        <f t="shared" si="270"/>
        <v>0</v>
      </c>
      <c r="L566" s="69"/>
      <c r="M566" s="69">
        <f t="shared" si="271"/>
        <v>-1254947.56</v>
      </c>
      <c r="N566" s="190">
        <f t="shared" si="272"/>
        <v>0</v>
      </c>
    </row>
    <row r="567" spans="1:14" s="42" customFormat="1" ht="36" x14ac:dyDescent="0.2">
      <c r="A567" s="102" t="s">
        <v>1182</v>
      </c>
      <c r="B567" s="40" t="s">
        <v>1398</v>
      </c>
      <c r="C567" s="41"/>
      <c r="D567" s="162"/>
      <c r="E567" s="163"/>
      <c r="F567" s="163">
        <f>F568</f>
        <v>125125530</v>
      </c>
      <c r="G567" s="163">
        <f t="shared" si="269"/>
        <v>125125530</v>
      </c>
      <c r="H567" s="163"/>
      <c r="I567" s="163">
        <f t="shared" ref="I567:J567" si="291">I568</f>
        <v>125125530</v>
      </c>
      <c r="J567" s="163">
        <f t="shared" si="291"/>
        <v>124906294.54000001</v>
      </c>
      <c r="K567" s="164">
        <f t="shared" si="270"/>
        <v>-219235.45999999344</v>
      </c>
      <c r="L567" s="164">
        <f t="shared" si="274"/>
        <v>99.824787587313324</v>
      </c>
      <c r="M567" s="164">
        <f t="shared" si="271"/>
        <v>124906294.54000001</v>
      </c>
      <c r="N567" s="154"/>
    </row>
    <row r="568" spans="1:14" s="46" customFormat="1" ht="60" x14ac:dyDescent="0.2">
      <c r="A568" s="104" t="s">
        <v>1184</v>
      </c>
      <c r="B568" s="44" t="s">
        <v>1399</v>
      </c>
      <c r="C568" s="45"/>
      <c r="D568" s="71"/>
      <c r="E568" s="62"/>
      <c r="F568" s="62">
        <v>125125530</v>
      </c>
      <c r="G568" s="62">
        <f t="shared" si="269"/>
        <v>125125530</v>
      </c>
      <c r="H568" s="62"/>
      <c r="I568" s="69">
        <v>125125530</v>
      </c>
      <c r="J568" s="69">
        <v>124906294.54000001</v>
      </c>
      <c r="K568" s="69">
        <f t="shared" si="270"/>
        <v>-219235.45999999344</v>
      </c>
      <c r="L568" s="69">
        <f t="shared" si="274"/>
        <v>99.824787587313324</v>
      </c>
      <c r="M568" s="69">
        <f t="shared" si="271"/>
        <v>124906294.54000001</v>
      </c>
      <c r="N568" s="190"/>
    </row>
    <row r="569" spans="1:14" s="42" customFormat="1" x14ac:dyDescent="0.2">
      <c r="A569" s="39" t="s">
        <v>42</v>
      </c>
      <c r="B569" s="40" t="s">
        <v>493</v>
      </c>
      <c r="C569" s="41" t="s">
        <v>5</v>
      </c>
      <c r="D569" s="162">
        <v>6224171.8700000001</v>
      </c>
      <c r="E569" s="163"/>
      <c r="F569" s="163"/>
      <c r="G569" s="163">
        <f t="shared" si="269"/>
        <v>0</v>
      </c>
      <c r="H569" s="163"/>
      <c r="I569" s="164"/>
      <c r="J569" s="164"/>
      <c r="K569" s="164">
        <f t="shared" si="270"/>
        <v>0</v>
      </c>
      <c r="L569" s="164"/>
      <c r="M569" s="164">
        <f t="shared" si="271"/>
        <v>-6224171.8700000001</v>
      </c>
      <c r="N569" s="154">
        <f t="shared" si="272"/>
        <v>0</v>
      </c>
    </row>
    <row r="570" spans="1:14" s="42" customFormat="1" ht="22.5" x14ac:dyDescent="0.2">
      <c r="A570" s="39" t="s">
        <v>44</v>
      </c>
      <c r="B570" s="40" t="s">
        <v>494</v>
      </c>
      <c r="C570" s="41" t="s">
        <v>5</v>
      </c>
      <c r="D570" s="163">
        <f>SUM(D571:D572)</f>
        <v>10492376.190000001</v>
      </c>
      <c r="E570" s="163"/>
      <c r="F570" s="163">
        <f>SUM(F571:F572)</f>
        <v>0</v>
      </c>
      <c r="G570" s="163">
        <f t="shared" si="269"/>
        <v>0</v>
      </c>
      <c r="H570" s="163"/>
      <c r="I570" s="163"/>
      <c r="J570" s="164"/>
      <c r="K570" s="164">
        <f t="shared" si="270"/>
        <v>0</v>
      </c>
      <c r="L570" s="164"/>
      <c r="M570" s="164">
        <f t="shared" si="271"/>
        <v>-10492376.190000001</v>
      </c>
      <c r="N570" s="154">
        <f t="shared" si="272"/>
        <v>0</v>
      </c>
    </row>
    <row r="571" spans="1:14" s="46" customFormat="1" ht="33.75" x14ac:dyDescent="0.2">
      <c r="A571" s="43" t="s">
        <v>79</v>
      </c>
      <c r="B571" s="44" t="s">
        <v>495</v>
      </c>
      <c r="C571" s="45" t="s">
        <v>5</v>
      </c>
      <c r="D571" s="71">
        <v>1343432.13</v>
      </c>
      <c r="E571" s="62"/>
      <c r="F571" s="62"/>
      <c r="G571" s="165">
        <f t="shared" si="269"/>
        <v>0</v>
      </c>
      <c r="H571" s="165"/>
      <c r="I571" s="69"/>
      <c r="J571" s="69"/>
      <c r="K571" s="69">
        <f t="shared" si="270"/>
        <v>0</v>
      </c>
      <c r="L571" s="69"/>
      <c r="M571" s="69">
        <f t="shared" si="271"/>
        <v>-1343432.13</v>
      </c>
      <c r="N571" s="190">
        <f t="shared" si="272"/>
        <v>0</v>
      </c>
    </row>
    <row r="572" spans="1:14" s="46" customFormat="1" ht="45" x14ac:dyDescent="0.2">
      <c r="A572" s="43" t="s">
        <v>46</v>
      </c>
      <c r="B572" s="44" t="s">
        <v>496</v>
      </c>
      <c r="C572" s="45" t="s">
        <v>5</v>
      </c>
      <c r="D572" s="71">
        <v>9148944.0600000005</v>
      </c>
      <c r="E572" s="62"/>
      <c r="F572" s="62"/>
      <c r="G572" s="165">
        <f t="shared" si="269"/>
        <v>0</v>
      </c>
      <c r="H572" s="165"/>
      <c r="I572" s="69"/>
      <c r="J572" s="69"/>
      <c r="K572" s="69">
        <f t="shared" si="270"/>
        <v>0</v>
      </c>
      <c r="L572" s="69"/>
      <c r="M572" s="69">
        <f t="shared" si="271"/>
        <v>-9148944.0600000005</v>
      </c>
      <c r="N572" s="190">
        <f t="shared" si="272"/>
        <v>0</v>
      </c>
    </row>
    <row r="573" spans="1:14" s="48" customFormat="1" ht="63.75" x14ac:dyDescent="0.2">
      <c r="A573" s="47" t="s">
        <v>1085</v>
      </c>
      <c r="B573" s="37" t="s">
        <v>497</v>
      </c>
      <c r="C573" s="35" t="s">
        <v>5</v>
      </c>
      <c r="D573" s="158">
        <f>D574</f>
        <v>9308967.3000000007</v>
      </c>
      <c r="E573" s="158">
        <f>E574</f>
        <v>15030700</v>
      </c>
      <c r="F573" s="158">
        <f>F574</f>
        <v>15030700</v>
      </c>
      <c r="G573" s="158">
        <f t="shared" si="269"/>
        <v>0</v>
      </c>
      <c r="H573" s="158">
        <f t="shared" si="275"/>
        <v>100</v>
      </c>
      <c r="I573" s="158">
        <f t="shared" ref="I573:J573" si="292">I574</f>
        <v>15030700</v>
      </c>
      <c r="J573" s="158">
        <f t="shared" si="292"/>
        <v>14702148.25</v>
      </c>
      <c r="K573" s="159">
        <f t="shared" si="270"/>
        <v>-328551.75</v>
      </c>
      <c r="L573" s="159">
        <f t="shared" si="274"/>
        <v>97.814128749825358</v>
      </c>
      <c r="M573" s="159">
        <f t="shared" si="271"/>
        <v>5393180.9499999993</v>
      </c>
      <c r="N573" s="155">
        <f t="shared" si="272"/>
        <v>157.93533027020086</v>
      </c>
    </row>
    <row r="574" spans="1:14" s="42" customFormat="1" ht="33.75" x14ac:dyDescent="0.2">
      <c r="A574" s="39" t="s">
        <v>226</v>
      </c>
      <c r="B574" s="40" t="s">
        <v>498</v>
      </c>
      <c r="C574" s="41" t="s">
        <v>5</v>
      </c>
      <c r="D574" s="163">
        <f>D575+D589</f>
        <v>9308967.3000000007</v>
      </c>
      <c r="E574" s="163">
        <v>15030700</v>
      </c>
      <c r="F574" s="163">
        <f>F575+F589</f>
        <v>15030700</v>
      </c>
      <c r="G574" s="163">
        <f t="shared" si="269"/>
        <v>0</v>
      </c>
      <c r="H574" s="163">
        <f t="shared" si="275"/>
        <v>100</v>
      </c>
      <c r="I574" s="163">
        <f t="shared" ref="I574:J574" si="293">I575+I589</f>
        <v>15030700</v>
      </c>
      <c r="J574" s="163">
        <f t="shared" si="293"/>
        <v>14702148.25</v>
      </c>
      <c r="K574" s="164">
        <f t="shared" si="270"/>
        <v>-328551.75</v>
      </c>
      <c r="L574" s="164">
        <f t="shared" si="274"/>
        <v>97.814128749825358</v>
      </c>
      <c r="M574" s="164">
        <f t="shared" si="271"/>
        <v>5393180.9499999993</v>
      </c>
      <c r="N574" s="154">
        <f t="shared" si="272"/>
        <v>157.93533027020086</v>
      </c>
    </row>
    <row r="575" spans="1:14" s="42" customFormat="1" x14ac:dyDescent="0.2">
      <c r="A575" s="39" t="s">
        <v>13</v>
      </c>
      <c r="B575" s="40" t="s">
        <v>499</v>
      </c>
      <c r="C575" s="41" t="s">
        <v>5</v>
      </c>
      <c r="D575" s="163">
        <f>D576+D580+D588</f>
        <v>9139980.3300000001</v>
      </c>
      <c r="E575" s="163"/>
      <c r="F575" s="163">
        <f>F576+F580+F588+F586</f>
        <v>15030700</v>
      </c>
      <c r="G575" s="163">
        <f t="shared" si="269"/>
        <v>15030700</v>
      </c>
      <c r="H575" s="163"/>
      <c r="I575" s="163">
        <f t="shared" ref="I575:J575" si="294">I576+I580+I588+I586</f>
        <v>15030700</v>
      </c>
      <c r="J575" s="163">
        <f t="shared" si="294"/>
        <v>14702148.25</v>
      </c>
      <c r="K575" s="164">
        <f t="shared" si="270"/>
        <v>-328551.75</v>
      </c>
      <c r="L575" s="164">
        <f t="shared" si="274"/>
        <v>97.814128749825358</v>
      </c>
      <c r="M575" s="164">
        <f t="shared" si="271"/>
        <v>5562167.9199999999</v>
      </c>
      <c r="N575" s="154">
        <f t="shared" si="272"/>
        <v>160.8553598495545</v>
      </c>
    </row>
    <row r="576" spans="1:14" s="42" customFormat="1" ht="33.75" x14ac:dyDescent="0.2">
      <c r="A576" s="39" t="s">
        <v>15</v>
      </c>
      <c r="B576" s="40" t="s">
        <v>500</v>
      </c>
      <c r="C576" s="41" t="s">
        <v>5</v>
      </c>
      <c r="D576" s="163">
        <f>SUM(D577:D579)</f>
        <v>8485971.5700000003</v>
      </c>
      <c r="E576" s="163"/>
      <c r="F576" s="163">
        <f>SUM(F577:F579)</f>
        <v>0</v>
      </c>
      <c r="G576" s="163">
        <f t="shared" si="269"/>
        <v>0</v>
      </c>
      <c r="H576" s="163"/>
      <c r="I576" s="163"/>
      <c r="J576" s="164"/>
      <c r="K576" s="164">
        <f t="shared" si="270"/>
        <v>0</v>
      </c>
      <c r="L576" s="164"/>
      <c r="M576" s="164">
        <f t="shared" si="271"/>
        <v>-8485971.5700000003</v>
      </c>
      <c r="N576" s="154">
        <f t="shared" si="272"/>
        <v>0</v>
      </c>
    </row>
    <row r="577" spans="1:14" s="46" customFormat="1" x14ac:dyDescent="0.2">
      <c r="A577" s="43" t="s">
        <v>17</v>
      </c>
      <c r="B577" s="44" t="s">
        <v>501</v>
      </c>
      <c r="C577" s="45" t="s">
        <v>5</v>
      </c>
      <c r="D577" s="71">
        <v>6337447</v>
      </c>
      <c r="E577" s="62"/>
      <c r="F577" s="62"/>
      <c r="G577" s="165">
        <f t="shared" si="269"/>
        <v>0</v>
      </c>
      <c r="H577" s="165"/>
      <c r="I577" s="69"/>
      <c r="J577" s="69"/>
      <c r="K577" s="69">
        <f t="shared" si="270"/>
        <v>0</v>
      </c>
      <c r="L577" s="69"/>
      <c r="M577" s="69">
        <f t="shared" si="271"/>
        <v>-6337447</v>
      </c>
      <c r="N577" s="190">
        <f t="shared" si="272"/>
        <v>0</v>
      </c>
    </row>
    <row r="578" spans="1:14" s="46" customFormat="1" x14ac:dyDescent="0.2">
      <c r="A578" s="43" t="s">
        <v>29</v>
      </c>
      <c r="B578" s="44" t="s">
        <v>502</v>
      </c>
      <c r="C578" s="45" t="s">
        <v>5</v>
      </c>
      <c r="D578" s="71">
        <v>159584</v>
      </c>
      <c r="E578" s="62"/>
      <c r="F578" s="62"/>
      <c r="G578" s="165">
        <f t="shared" si="269"/>
        <v>0</v>
      </c>
      <c r="H578" s="165"/>
      <c r="I578" s="69"/>
      <c r="J578" s="69"/>
      <c r="K578" s="69">
        <f t="shared" si="270"/>
        <v>0</v>
      </c>
      <c r="L578" s="69"/>
      <c r="M578" s="69">
        <f t="shared" si="271"/>
        <v>-159584</v>
      </c>
      <c r="N578" s="190">
        <f t="shared" si="272"/>
        <v>0</v>
      </c>
    </row>
    <row r="579" spans="1:14" s="46" customFormat="1" ht="33.75" x14ac:dyDescent="0.2">
      <c r="A579" s="43" t="s">
        <v>19</v>
      </c>
      <c r="B579" s="44" t="s">
        <v>503</v>
      </c>
      <c r="C579" s="45" t="s">
        <v>5</v>
      </c>
      <c r="D579" s="71">
        <v>1988940.57</v>
      </c>
      <c r="E579" s="62"/>
      <c r="F579" s="62"/>
      <c r="G579" s="165">
        <f t="shared" si="269"/>
        <v>0</v>
      </c>
      <c r="H579" s="165"/>
      <c r="I579" s="69"/>
      <c r="J579" s="69"/>
      <c r="K579" s="69">
        <f t="shared" si="270"/>
        <v>0</v>
      </c>
      <c r="L579" s="69"/>
      <c r="M579" s="69">
        <f t="shared" si="271"/>
        <v>-1988940.57</v>
      </c>
      <c r="N579" s="190">
        <f t="shared" si="272"/>
        <v>0</v>
      </c>
    </row>
    <row r="580" spans="1:14" s="42" customFormat="1" x14ac:dyDescent="0.2">
      <c r="A580" s="39" t="s">
        <v>32</v>
      </c>
      <c r="B580" s="40" t="s">
        <v>504</v>
      </c>
      <c r="C580" s="41" t="s">
        <v>5</v>
      </c>
      <c r="D580" s="163">
        <f>SUM(D581:D585)</f>
        <v>633824.35000000009</v>
      </c>
      <c r="E580" s="163"/>
      <c r="F580" s="163">
        <f>SUM(F581:F585)</f>
        <v>0</v>
      </c>
      <c r="G580" s="163">
        <f t="shared" si="269"/>
        <v>0</v>
      </c>
      <c r="H580" s="163"/>
      <c r="I580" s="163"/>
      <c r="J580" s="164"/>
      <c r="K580" s="164">
        <f t="shared" si="270"/>
        <v>0</v>
      </c>
      <c r="L580" s="164"/>
      <c r="M580" s="164">
        <f t="shared" si="271"/>
        <v>-633824.35000000009</v>
      </c>
      <c r="N580" s="154">
        <f t="shared" si="272"/>
        <v>0</v>
      </c>
    </row>
    <row r="581" spans="1:14" s="46" customFormat="1" x14ac:dyDescent="0.2">
      <c r="A581" s="43" t="s">
        <v>34</v>
      </c>
      <c r="B581" s="44" t="s">
        <v>505</v>
      </c>
      <c r="C581" s="45" t="s">
        <v>5</v>
      </c>
      <c r="D581" s="71">
        <v>45766.9</v>
      </c>
      <c r="E581" s="62"/>
      <c r="F581" s="62"/>
      <c r="G581" s="165">
        <f t="shared" si="269"/>
        <v>0</v>
      </c>
      <c r="H581" s="165"/>
      <c r="I581" s="69"/>
      <c r="J581" s="69"/>
      <c r="K581" s="69">
        <f t="shared" si="270"/>
        <v>0</v>
      </c>
      <c r="L581" s="69"/>
      <c r="M581" s="69">
        <f t="shared" si="271"/>
        <v>-45766.9</v>
      </c>
      <c r="N581" s="190">
        <f t="shared" si="272"/>
        <v>0</v>
      </c>
    </row>
    <row r="582" spans="1:14" s="46" customFormat="1" ht="22.5" x14ac:dyDescent="0.2">
      <c r="A582" s="43" t="s">
        <v>36</v>
      </c>
      <c r="B582" s="44" t="s">
        <v>506</v>
      </c>
      <c r="C582" s="45" t="s">
        <v>5</v>
      </c>
      <c r="D582" s="71">
        <v>58368</v>
      </c>
      <c r="E582" s="62"/>
      <c r="F582" s="62"/>
      <c r="G582" s="165">
        <f t="shared" si="269"/>
        <v>0</v>
      </c>
      <c r="H582" s="165"/>
      <c r="I582" s="69"/>
      <c r="J582" s="69"/>
      <c r="K582" s="69">
        <f t="shared" si="270"/>
        <v>0</v>
      </c>
      <c r="L582" s="69"/>
      <c r="M582" s="69">
        <f t="shared" si="271"/>
        <v>-58368</v>
      </c>
      <c r="N582" s="190">
        <f t="shared" si="272"/>
        <v>0</v>
      </c>
    </row>
    <row r="583" spans="1:14" s="46" customFormat="1" ht="22.5" x14ac:dyDescent="0.2">
      <c r="A583" s="43" t="s">
        <v>67</v>
      </c>
      <c r="B583" s="44" t="s">
        <v>507</v>
      </c>
      <c r="C583" s="45" t="s">
        <v>5</v>
      </c>
      <c r="D583" s="71">
        <v>404145.02</v>
      </c>
      <c r="E583" s="62"/>
      <c r="F583" s="62"/>
      <c r="G583" s="165">
        <f t="shared" si="269"/>
        <v>0</v>
      </c>
      <c r="H583" s="165"/>
      <c r="I583" s="69"/>
      <c r="J583" s="69"/>
      <c r="K583" s="69">
        <f t="shared" si="270"/>
        <v>0</v>
      </c>
      <c r="L583" s="69"/>
      <c r="M583" s="69">
        <f t="shared" si="271"/>
        <v>-404145.02</v>
      </c>
      <c r="N583" s="190">
        <f t="shared" si="272"/>
        <v>0</v>
      </c>
    </row>
    <row r="584" spans="1:14" s="46" customFormat="1" ht="33.75" x14ac:dyDescent="0.2">
      <c r="A584" s="43" t="s">
        <v>38</v>
      </c>
      <c r="B584" s="44" t="s">
        <v>508</v>
      </c>
      <c r="C584" s="45" t="s">
        <v>5</v>
      </c>
      <c r="D584" s="71">
        <v>105300</v>
      </c>
      <c r="E584" s="62"/>
      <c r="F584" s="62"/>
      <c r="G584" s="165">
        <f t="shared" si="269"/>
        <v>0</v>
      </c>
      <c r="H584" s="165"/>
      <c r="I584" s="69"/>
      <c r="J584" s="69"/>
      <c r="K584" s="69">
        <f t="shared" si="270"/>
        <v>0</v>
      </c>
      <c r="L584" s="69"/>
      <c r="M584" s="69">
        <f t="shared" si="271"/>
        <v>-105300</v>
      </c>
      <c r="N584" s="190">
        <f t="shared" si="272"/>
        <v>0</v>
      </c>
    </row>
    <row r="585" spans="1:14" s="46" customFormat="1" ht="22.5" x14ac:dyDescent="0.2">
      <c r="A585" s="43" t="s">
        <v>40</v>
      </c>
      <c r="B585" s="44" t="s">
        <v>509</v>
      </c>
      <c r="C585" s="45" t="s">
        <v>5</v>
      </c>
      <c r="D585" s="71">
        <v>20244.43</v>
      </c>
      <c r="E585" s="62"/>
      <c r="F585" s="62"/>
      <c r="G585" s="165">
        <f t="shared" si="269"/>
        <v>0</v>
      </c>
      <c r="H585" s="165"/>
      <c r="I585" s="69"/>
      <c r="J585" s="69"/>
      <c r="K585" s="69">
        <f t="shared" si="270"/>
        <v>0</v>
      </c>
      <c r="L585" s="69"/>
      <c r="M585" s="69">
        <f t="shared" si="271"/>
        <v>-20244.43</v>
      </c>
      <c r="N585" s="190">
        <f t="shared" si="272"/>
        <v>0</v>
      </c>
    </row>
    <row r="586" spans="1:14" s="42" customFormat="1" ht="36" x14ac:dyDescent="0.2">
      <c r="A586" s="102" t="s">
        <v>1182</v>
      </c>
      <c r="B586" s="40" t="s">
        <v>1400</v>
      </c>
      <c r="C586" s="41"/>
      <c r="D586" s="162"/>
      <c r="E586" s="163"/>
      <c r="F586" s="163">
        <f>F587</f>
        <v>15030700</v>
      </c>
      <c r="G586" s="163">
        <f t="shared" si="269"/>
        <v>15030700</v>
      </c>
      <c r="H586" s="163"/>
      <c r="I586" s="163">
        <f t="shared" ref="I586:J586" si="295">I587</f>
        <v>15030700</v>
      </c>
      <c r="J586" s="163">
        <f t="shared" si="295"/>
        <v>14702148.25</v>
      </c>
      <c r="K586" s="164">
        <f t="shared" si="270"/>
        <v>-328551.75</v>
      </c>
      <c r="L586" s="164">
        <f t="shared" si="274"/>
        <v>97.814128749825358</v>
      </c>
      <c r="M586" s="164">
        <f t="shared" si="271"/>
        <v>14702148.25</v>
      </c>
      <c r="N586" s="154"/>
    </row>
    <row r="587" spans="1:14" s="46" customFormat="1" ht="60" x14ac:dyDescent="0.2">
      <c r="A587" s="104" t="s">
        <v>1184</v>
      </c>
      <c r="B587" s="44" t="s">
        <v>1401</v>
      </c>
      <c r="C587" s="45"/>
      <c r="D587" s="71"/>
      <c r="E587" s="62"/>
      <c r="F587" s="62">
        <v>15030700</v>
      </c>
      <c r="G587" s="62">
        <f t="shared" si="269"/>
        <v>15030700</v>
      </c>
      <c r="H587" s="62"/>
      <c r="I587" s="69">
        <v>15030700</v>
      </c>
      <c r="J587" s="69">
        <v>14702148.25</v>
      </c>
      <c r="K587" s="69">
        <f t="shared" si="270"/>
        <v>-328551.75</v>
      </c>
      <c r="L587" s="69">
        <f t="shared" si="274"/>
        <v>97.814128749825358</v>
      </c>
      <c r="M587" s="69">
        <f t="shared" si="271"/>
        <v>14702148.25</v>
      </c>
      <c r="N587" s="190"/>
    </row>
    <row r="588" spans="1:14" s="42" customFormat="1" x14ac:dyDescent="0.2">
      <c r="A588" s="52" t="s">
        <v>42</v>
      </c>
      <c r="B588" s="40" t="s">
        <v>510</v>
      </c>
      <c r="C588" s="41" t="s">
        <v>5</v>
      </c>
      <c r="D588" s="162">
        <v>20184.41</v>
      </c>
      <c r="E588" s="163"/>
      <c r="F588" s="163"/>
      <c r="G588" s="163">
        <f t="shared" si="269"/>
        <v>0</v>
      </c>
      <c r="H588" s="163"/>
      <c r="I588" s="164"/>
      <c r="J588" s="164"/>
      <c r="K588" s="164">
        <f t="shared" si="270"/>
        <v>0</v>
      </c>
      <c r="L588" s="164"/>
      <c r="M588" s="164">
        <f t="shared" si="271"/>
        <v>-20184.41</v>
      </c>
      <c r="N588" s="154">
        <f t="shared" si="272"/>
        <v>0</v>
      </c>
    </row>
    <row r="589" spans="1:14" s="42" customFormat="1" ht="22.5" x14ac:dyDescent="0.2">
      <c r="A589" s="39" t="s">
        <v>44</v>
      </c>
      <c r="B589" s="40" t="s">
        <v>511</v>
      </c>
      <c r="C589" s="41" t="s">
        <v>5</v>
      </c>
      <c r="D589" s="163">
        <f>D590+D591</f>
        <v>168986.97</v>
      </c>
      <c r="E589" s="163"/>
      <c r="F589" s="163"/>
      <c r="G589" s="163">
        <f t="shared" ref="G589:G652" si="296">F589-E589</f>
        <v>0</v>
      </c>
      <c r="H589" s="163"/>
      <c r="I589" s="163"/>
      <c r="J589" s="164"/>
      <c r="K589" s="164">
        <f t="shared" ref="K589:K652" si="297">J589-I589</f>
        <v>0</v>
      </c>
      <c r="L589" s="164"/>
      <c r="M589" s="164">
        <f t="shared" ref="M589:M652" si="298">J589-D589</f>
        <v>-168986.97</v>
      </c>
      <c r="N589" s="154">
        <f t="shared" ref="N589:N652" si="299">J589/D589*100</f>
        <v>0</v>
      </c>
    </row>
    <row r="590" spans="1:14" s="46" customFormat="1" ht="33.75" x14ac:dyDescent="0.2">
      <c r="A590" s="43" t="s">
        <v>79</v>
      </c>
      <c r="B590" s="44" t="s">
        <v>512</v>
      </c>
      <c r="C590" s="45" t="s">
        <v>5</v>
      </c>
      <c r="D590" s="62">
        <v>5951.97</v>
      </c>
      <c r="E590" s="62"/>
      <c r="F590" s="62"/>
      <c r="G590" s="165">
        <f t="shared" si="296"/>
        <v>0</v>
      </c>
      <c r="H590" s="165"/>
      <c r="I590" s="69"/>
      <c r="J590" s="69"/>
      <c r="K590" s="69">
        <f t="shared" si="297"/>
        <v>0</v>
      </c>
      <c r="L590" s="69"/>
      <c r="M590" s="69">
        <f t="shared" si="298"/>
        <v>-5951.97</v>
      </c>
      <c r="N590" s="190">
        <f t="shared" si="299"/>
        <v>0</v>
      </c>
    </row>
    <row r="591" spans="1:14" s="46" customFormat="1" ht="45" x14ac:dyDescent="0.2">
      <c r="A591" s="43" t="s">
        <v>46</v>
      </c>
      <c r="B591" s="44" t="s">
        <v>513</v>
      </c>
      <c r="C591" s="45" t="s">
        <v>5</v>
      </c>
      <c r="D591" s="71">
        <v>163035</v>
      </c>
      <c r="E591" s="62"/>
      <c r="F591" s="62"/>
      <c r="G591" s="165">
        <f t="shared" si="296"/>
        <v>0</v>
      </c>
      <c r="H591" s="165"/>
      <c r="I591" s="69"/>
      <c r="J591" s="69"/>
      <c r="K591" s="69">
        <f t="shared" si="297"/>
        <v>0</v>
      </c>
      <c r="L591" s="69"/>
      <c r="M591" s="69">
        <f t="shared" si="298"/>
        <v>-163035</v>
      </c>
      <c r="N591" s="190">
        <f t="shared" si="299"/>
        <v>0</v>
      </c>
    </row>
    <row r="592" spans="1:14" s="48" customFormat="1" ht="53.25" x14ac:dyDescent="0.2">
      <c r="A592" s="47" t="s">
        <v>1086</v>
      </c>
      <c r="B592" s="37" t="s">
        <v>514</v>
      </c>
      <c r="C592" s="35" t="s">
        <v>5</v>
      </c>
      <c r="D592" s="161">
        <v>486277.3</v>
      </c>
      <c r="E592" s="158">
        <f>E593</f>
        <v>323900</v>
      </c>
      <c r="F592" s="158">
        <f>F593</f>
        <v>323900</v>
      </c>
      <c r="G592" s="158">
        <f t="shared" si="296"/>
        <v>0</v>
      </c>
      <c r="H592" s="158">
        <f t="shared" ref="H592:H649" si="300">F592/E592*100</f>
        <v>100</v>
      </c>
      <c r="I592" s="158">
        <f t="shared" ref="I592:J593" si="301">I593</f>
        <v>323900</v>
      </c>
      <c r="J592" s="158">
        <f t="shared" si="301"/>
        <v>323899</v>
      </c>
      <c r="K592" s="159">
        <f t="shared" si="297"/>
        <v>-1</v>
      </c>
      <c r="L592" s="159">
        <f t="shared" ref="L592:L650" si="302">J592/I592*100</f>
        <v>99.999691262735411</v>
      </c>
      <c r="M592" s="159">
        <f t="shared" si="298"/>
        <v>-162378.29999999999</v>
      </c>
      <c r="N592" s="155">
        <f t="shared" si="299"/>
        <v>66.607879907205216</v>
      </c>
    </row>
    <row r="593" spans="1:14" s="42" customFormat="1" ht="33.75" x14ac:dyDescent="0.2">
      <c r="A593" s="39" t="s">
        <v>226</v>
      </c>
      <c r="B593" s="40" t="s">
        <v>515</v>
      </c>
      <c r="C593" s="41" t="s">
        <v>5</v>
      </c>
      <c r="D593" s="163">
        <f>D594</f>
        <v>486277.3</v>
      </c>
      <c r="E593" s="163">
        <v>323900</v>
      </c>
      <c r="F593" s="163">
        <f t="shared" ref="F593" si="303">F594</f>
        <v>323900</v>
      </c>
      <c r="G593" s="163">
        <f t="shared" si="296"/>
        <v>0</v>
      </c>
      <c r="H593" s="163">
        <f t="shared" si="300"/>
        <v>100</v>
      </c>
      <c r="I593" s="163">
        <f t="shared" si="301"/>
        <v>323900</v>
      </c>
      <c r="J593" s="163">
        <f t="shared" si="301"/>
        <v>323899</v>
      </c>
      <c r="K593" s="164">
        <f t="shared" si="297"/>
        <v>-1</v>
      </c>
      <c r="L593" s="164">
        <f t="shared" si="302"/>
        <v>99.999691262735411</v>
      </c>
      <c r="M593" s="164">
        <f t="shared" si="298"/>
        <v>-162378.29999999999</v>
      </c>
      <c r="N593" s="154">
        <f t="shared" si="299"/>
        <v>66.607879907205216</v>
      </c>
    </row>
    <row r="594" spans="1:14" s="42" customFormat="1" x14ac:dyDescent="0.2">
      <c r="A594" s="39" t="s">
        <v>13</v>
      </c>
      <c r="B594" s="40" t="s">
        <v>516</v>
      </c>
      <c r="C594" s="41" t="s">
        <v>5</v>
      </c>
      <c r="D594" s="163">
        <f>D595+D599</f>
        <v>486277.3</v>
      </c>
      <c r="E594" s="163"/>
      <c r="F594" s="163">
        <f>F595+F599+F597</f>
        <v>323900</v>
      </c>
      <c r="G594" s="163">
        <f t="shared" si="296"/>
        <v>323900</v>
      </c>
      <c r="H594" s="163"/>
      <c r="I594" s="163">
        <f t="shared" ref="I594:J594" si="304">I595+I599+I597</f>
        <v>323900</v>
      </c>
      <c r="J594" s="163">
        <f t="shared" si="304"/>
        <v>323899</v>
      </c>
      <c r="K594" s="164">
        <f t="shared" si="297"/>
        <v>-1</v>
      </c>
      <c r="L594" s="164">
        <f t="shared" si="302"/>
        <v>99.999691262735411</v>
      </c>
      <c r="M594" s="164">
        <f t="shared" si="298"/>
        <v>-162378.29999999999</v>
      </c>
      <c r="N594" s="154">
        <f t="shared" si="299"/>
        <v>66.607879907205216</v>
      </c>
    </row>
    <row r="595" spans="1:14" s="42" customFormat="1" ht="33.75" x14ac:dyDescent="0.2">
      <c r="A595" s="39" t="s">
        <v>15</v>
      </c>
      <c r="B595" s="40" t="s">
        <v>517</v>
      </c>
      <c r="C595" s="41" t="s">
        <v>5</v>
      </c>
      <c r="D595" s="163">
        <f>D596</f>
        <v>486277.3</v>
      </c>
      <c r="E595" s="163"/>
      <c r="F595" s="163">
        <f>F596</f>
        <v>0</v>
      </c>
      <c r="G595" s="163">
        <f t="shared" si="296"/>
        <v>0</v>
      </c>
      <c r="H595" s="163"/>
      <c r="I595" s="163"/>
      <c r="J595" s="164"/>
      <c r="K595" s="164">
        <f t="shared" si="297"/>
        <v>0</v>
      </c>
      <c r="L595" s="164"/>
      <c r="M595" s="164">
        <f t="shared" si="298"/>
        <v>-486277.3</v>
      </c>
      <c r="N595" s="154">
        <f t="shared" si="299"/>
        <v>0</v>
      </c>
    </row>
    <row r="596" spans="1:14" s="46" customFormat="1" x14ac:dyDescent="0.2">
      <c r="A596" s="43" t="s">
        <v>29</v>
      </c>
      <c r="B596" s="44" t="s">
        <v>518</v>
      </c>
      <c r="C596" s="45" t="s">
        <v>5</v>
      </c>
      <c r="D596" s="71">
        <v>486277.3</v>
      </c>
      <c r="E596" s="62"/>
      <c r="F596" s="62"/>
      <c r="G596" s="165">
        <f t="shared" si="296"/>
        <v>0</v>
      </c>
      <c r="H596" s="165"/>
      <c r="I596" s="69"/>
      <c r="J596" s="69"/>
      <c r="K596" s="69">
        <f t="shared" si="297"/>
        <v>0</v>
      </c>
      <c r="L596" s="69"/>
      <c r="M596" s="69">
        <f t="shared" si="298"/>
        <v>-486277.3</v>
      </c>
      <c r="N596" s="190">
        <f t="shared" si="299"/>
        <v>0</v>
      </c>
    </row>
    <row r="597" spans="1:14" s="46" customFormat="1" ht="36" x14ac:dyDescent="0.2">
      <c r="A597" s="102" t="s">
        <v>1182</v>
      </c>
      <c r="B597" s="44" t="s">
        <v>1402</v>
      </c>
      <c r="C597" s="45"/>
      <c r="D597" s="71"/>
      <c r="E597" s="62"/>
      <c r="F597" s="62">
        <f>F598</f>
        <v>323900</v>
      </c>
      <c r="G597" s="163">
        <f t="shared" si="296"/>
        <v>323900</v>
      </c>
      <c r="H597" s="163"/>
      <c r="I597" s="62">
        <f t="shared" ref="I597:J597" si="305">I598</f>
        <v>323900</v>
      </c>
      <c r="J597" s="62">
        <f t="shared" si="305"/>
        <v>323899</v>
      </c>
      <c r="K597" s="164">
        <f t="shared" si="297"/>
        <v>-1</v>
      </c>
      <c r="L597" s="164">
        <f t="shared" si="302"/>
        <v>99.999691262735411</v>
      </c>
      <c r="M597" s="164">
        <f t="shared" si="298"/>
        <v>323899</v>
      </c>
      <c r="N597" s="154"/>
    </row>
    <row r="598" spans="1:14" s="46" customFormat="1" ht="60" x14ac:dyDescent="0.2">
      <c r="A598" s="104" t="s">
        <v>1184</v>
      </c>
      <c r="B598" s="44" t="s">
        <v>1403</v>
      </c>
      <c r="C598" s="45"/>
      <c r="D598" s="71"/>
      <c r="E598" s="62"/>
      <c r="F598" s="62">
        <v>323900</v>
      </c>
      <c r="G598" s="62">
        <f t="shared" si="296"/>
        <v>323900</v>
      </c>
      <c r="H598" s="62"/>
      <c r="I598" s="69">
        <v>323900</v>
      </c>
      <c r="J598" s="69">
        <v>323899</v>
      </c>
      <c r="K598" s="69">
        <f t="shared" si="297"/>
        <v>-1</v>
      </c>
      <c r="L598" s="69">
        <f t="shared" si="302"/>
        <v>99.999691262735411</v>
      </c>
      <c r="M598" s="69">
        <f t="shared" si="298"/>
        <v>323899</v>
      </c>
      <c r="N598" s="190"/>
    </row>
    <row r="599" spans="1:14" s="42" customFormat="1" x14ac:dyDescent="0.2">
      <c r="A599" s="39" t="s">
        <v>42</v>
      </c>
      <c r="B599" s="40" t="s">
        <v>519</v>
      </c>
      <c r="C599" s="41" t="s">
        <v>5</v>
      </c>
      <c r="D599" s="162">
        <v>0</v>
      </c>
      <c r="E599" s="163"/>
      <c r="F599" s="163"/>
      <c r="G599" s="158">
        <f t="shared" si="296"/>
        <v>0</v>
      </c>
      <c r="H599" s="158"/>
      <c r="I599" s="164"/>
      <c r="J599" s="164"/>
      <c r="K599" s="164">
        <f t="shared" si="297"/>
        <v>0</v>
      </c>
      <c r="L599" s="164"/>
      <c r="M599" s="164">
        <f t="shared" si="298"/>
        <v>0</v>
      </c>
      <c r="N599" s="154"/>
    </row>
    <row r="600" spans="1:14" s="48" customFormat="1" ht="32.25" x14ac:dyDescent="0.2">
      <c r="A600" s="47" t="s">
        <v>520</v>
      </c>
      <c r="B600" s="37" t="s">
        <v>521</v>
      </c>
      <c r="C600" s="35" t="s">
        <v>5</v>
      </c>
      <c r="D600" s="158">
        <f t="shared" ref="D600:F603" si="306">D601</f>
        <v>5600</v>
      </c>
      <c r="E600" s="158">
        <f t="shared" si="306"/>
        <v>91410</v>
      </c>
      <c r="F600" s="158">
        <f t="shared" si="306"/>
        <v>91410</v>
      </c>
      <c r="G600" s="158">
        <f t="shared" si="296"/>
        <v>0</v>
      </c>
      <c r="H600" s="158">
        <f t="shared" si="300"/>
        <v>100</v>
      </c>
      <c r="I600" s="158">
        <f t="shared" ref="I600:J601" si="307">I601</f>
        <v>91410</v>
      </c>
      <c r="J600" s="158">
        <f t="shared" si="307"/>
        <v>91410</v>
      </c>
      <c r="K600" s="159">
        <f t="shared" si="297"/>
        <v>0</v>
      </c>
      <c r="L600" s="159">
        <f t="shared" si="302"/>
        <v>100</v>
      </c>
      <c r="M600" s="159">
        <f t="shared" si="298"/>
        <v>85810</v>
      </c>
      <c r="N600" s="155">
        <f t="shared" si="299"/>
        <v>1632.3214285714287</v>
      </c>
    </row>
    <row r="601" spans="1:14" s="42" customFormat="1" ht="33.75" x14ac:dyDescent="0.2">
      <c r="A601" s="39" t="s">
        <v>226</v>
      </c>
      <c r="B601" s="40" t="s">
        <v>522</v>
      </c>
      <c r="C601" s="41" t="s">
        <v>5</v>
      </c>
      <c r="D601" s="163">
        <f t="shared" si="306"/>
        <v>5600</v>
      </c>
      <c r="E601" s="163">
        <v>91410</v>
      </c>
      <c r="F601" s="163">
        <f t="shared" ref="F601:F603" si="308">F602</f>
        <v>91410</v>
      </c>
      <c r="G601" s="163">
        <f t="shared" si="296"/>
        <v>0</v>
      </c>
      <c r="H601" s="163">
        <f t="shared" si="300"/>
        <v>100</v>
      </c>
      <c r="I601" s="163">
        <f t="shared" si="307"/>
        <v>91410</v>
      </c>
      <c r="J601" s="163">
        <f t="shared" si="307"/>
        <v>91410</v>
      </c>
      <c r="K601" s="164">
        <f t="shared" si="297"/>
        <v>0</v>
      </c>
      <c r="L601" s="164">
        <f t="shared" si="302"/>
        <v>100</v>
      </c>
      <c r="M601" s="164">
        <f t="shared" si="298"/>
        <v>85810</v>
      </c>
      <c r="N601" s="154">
        <f t="shared" si="299"/>
        <v>1632.3214285714287</v>
      </c>
    </row>
    <row r="602" spans="1:14" s="42" customFormat="1" x14ac:dyDescent="0.2">
      <c r="A602" s="39" t="s">
        <v>13</v>
      </c>
      <c r="B602" s="40" t="s">
        <v>523</v>
      </c>
      <c r="C602" s="41" t="s">
        <v>5</v>
      </c>
      <c r="D602" s="163">
        <f t="shared" si="306"/>
        <v>5600</v>
      </c>
      <c r="E602" s="163"/>
      <c r="F602" s="163">
        <f>F603+F605</f>
        <v>91410</v>
      </c>
      <c r="G602" s="163">
        <f t="shared" si="296"/>
        <v>91410</v>
      </c>
      <c r="H602" s="163"/>
      <c r="I602" s="163">
        <f t="shared" ref="I602:J602" si="309">I603+I605</f>
        <v>91410</v>
      </c>
      <c r="J602" s="163">
        <f t="shared" si="309"/>
        <v>91410</v>
      </c>
      <c r="K602" s="164">
        <f t="shared" si="297"/>
        <v>0</v>
      </c>
      <c r="L602" s="164">
        <f t="shared" si="302"/>
        <v>100</v>
      </c>
      <c r="M602" s="164">
        <f t="shared" si="298"/>
        <v>85810</v>
      </c>
      <c r="N602" s="154">
        <f t="shared" si="299"/>
        <v>1632.3214285714287</v>
      </c>
    </row>
    <row r="603" spans="1:14" s="42" customFormat="1" x14ac:dyDescent="0.2">
      <c r="A603" s="39" t="s">
        <v>32</v>
      </c>
      <c r="B603" s="40" t="s">
        <v>524</v>
      </c>
      <c r="C603" s="41" t="s">
        <v>5</v>
      </c>
      <c r="D603" s="163">
        <f t="shared" si="306"/>
        <v>5600</v>
      </c>
      <c r="E603" s="163"/>
      <c r="F603" s="163">
        <f t="shared" si="308"/>
        <v>0</v>
      </c>
      <c r="G603" s="163">
        <f t="shared" si="296"/>
        <v>0</v>
      </c>
      <c r="H603" s="163"/>
      <c r="I603" s="163"/>
      <c r="J603" s="164"/>
      <c r="K603" s="164">
        <f t="shared" si="297"/>
        <v>0</v>
      </c>
      <c r="L603" s="164"/>
      <c r="M603" s="164">
        <f t="shared" si="298"/>
        <v>-5600</v>
      </c>
      <c r="N603" s="154">
        <f t="shared" si="299"/>
        <v>0</v>
      </c>
    </row>
    <row r="604" spans="1:14" s="46" customFormat="1" ht="22.5" x14ac:dyDescent="0.2">
      <c r="A604" s="43" t="s">
        <v>40</v>
      </c>
      <c r="B604" s="44" t="s">
        <v>525</v>
      </c>
      <c r="C604" s="45" t="s">
        <v>5</v>
      </c>
      <c r="D604" s="71">
        <v>5600</v>
      </c>
      <c r="E604" s="62"/>
      <c r="F604" s="62"/>
      <c r="G604" s="165">
        <f t="shared" si="296"/>
        <v>0</v>
      </c>
      <c r="H604" s="165"/>
      <c r="I604" s="69"/>
      <c r="J604" s="69"/>
      <c r="K604" s="69">
        <f t="shared" si="297"/>
        <v>0</v>
      </c>
      <c r="L604" s="69"/>
      <c r="M604" s="69">
        <f t="shared" si="298"/>
        <v>-5600</v>
      </c>
      <c r="N604" s="190">
        <f t="shared" si="299"/>
        <v>0</v>
      </c>
    </row>
    <row r="605" spans="1:14" s="42" customFormat="1" ht="36" x14ac:dyDescent="0.2">
      <c r="A605" s="102" t="s">
        <v>1182</v>
      </c>
      <c r="B605" s="40" t="s">
        <v>1404</v>
      </c>
      <c r="C605" s="41"/>
      <c r="D605" s="162"/>
      <c r="E605" s="163"/>
      <c r="F605" s="163">
        <f>F606</f>
        <v>91410</v>
      </c>
      <c r="G605" s="163">
        <f t="shared" si="296"/>
        <v>91410</v>
      </c>
      <c r="H605" s="163"/>
      <c r="I605" s="163">
        <f t="shared" ref="I605:J605" si="310">I606</f>
        <v>91410</v>
      </c>
      <c r="J605" s="163">
        <f t="shared" si="310"/>
        <v>91410</v>
      </c>
      <c r="K605" s="164">
        <f t="shared" si="297"/>
        <v>0</v>
      </c>
      <c r="L605" s="164">
        <f t="shared" si="302"/>
        <v>100</v>
      </c>
      <c r="M605" s="164">
        <f t="shared" si="298"/>
        <v>91410</v>
      </c>
      <c r="N605" s="154"/>
    </row>
    <row r="606" spans="1:14" s="46" customFormat="1" ht="60" x14ac:dyDescent="0.2">
      <c r="A606" s="104" t="s">
        <v>1184</v>
      </c>
      <c r="B606" s="44" t="s">
        <v>1405</v>
      </c>
      <c r="C606" s="45"/>
      <c r="D606" s="71"/>
      <c r="E606" s="62"/>
      <c r="F606" s="62">
        <v>91410</v>
      </c>
      <c r="G606" s="62">
        <f t="shared" si="296"/>
        <v>91410</v>
      </c>
      <c r="H606" s="62"/>
      <c r="I606" s="69">
        <v>91410</v>
      </c>
      <c r="J606" s="69">
        <v>91410</v>
      </c>
      <c r="K606" s="69">
        <f t="shared" si="297"/>
        <v>0</v>
      </c>
      <c r="L606" s="69">
        <f t="shared" si="302"/>
        <v>100</v>
      </c>
      <c r="M606" s="69">
        <f t="shared" si="298"/>
        <v>91410</v>
      </c>
      <c r="N606" s="190"/>
    </row>
    <row r="607" spans="1:14" s="48" customFormat="1" ht="32.25" x14ac:dyDescent="0.2">
      <c r="A607" s="112" t="s">
        <v>526</v>
      </c>
      <c r="B607" s="37" t="s">
        <v>527</v>
      </c>
      <c r="C607" s="35" t="s">
        <v>5</v>
      </c>
      <c r="D607" s="158">
        <f t="shared" ref="D607:D609" si="311">D608</f>
        <v>4720216.95</v>
      </c>
      <c r="E607" s="158">
        <f>E608</f>
        <v>4964000</v>
      </c>
      <c r="F607" s="158">
        <f t="shared" ref="F607:F608" si="312">F608</f>
        <v>4964000</v>
      </c>
      <c r="G607" s="158">
        <f t="shared" si="296"/>
        <v>0</v>
      </c>
      <c r="H607" s="158">
        <f t="shared" si="300"/>
        <v>100</v>
      </c>
      <c r="I607" s="158">
        <f t="shared" ref="I607:J608" si="313">I608</f>
        <v>4964000</v>
      </c>
      <c r="J607" s="158">
        <f t="shared" si="313"/>
        <v>4577287</v>
      </c>
      <c r="K607" s="159">
        <f t="shared" si="297"/>
        <v>-386713</v>
      </c>
      <c r="L607" s="159">
        <f t="shared" si="302"/>
        <v>92.209649476228847</v>
      </c>
      <c r="M607" s="159">
        <f t="shared" si="298"/>
        <v>-142929.95000000019</v>
      </c>
      <c r="N607" s="155">
        <f t="shared" si="299"/>
        <v>96.971962273895045</v>
      </c>
    </row>
    <row r="608" spans="1:14" s="42" customFormat="1" ht="33.75" x14ac:dyDescent="0.2">
      <c r="A608" s="39" t="s">
        <v>226</v>
      </c>
      <c r="B608" s="40" t="s">
        <v>528</v>
      </c>
      <c r="C608" s="41" t="s">
        <v>5</v>
      </c>
      <c r="D608" s="162">
        <f t="shared" si="311"/>
        <v>4720216.95</v>
      </c>
      <c r="E608" s="163">
        <v>4964000</v>
      </c>
      <c r="F608" s="163">
        <f t="shared" si="312"/>
        <v>4964000</v>
      </c>
      <c r="G608" s="163">
        <f t="shared" si="296"/>
        <v>0</v>
      </c>
      <c r="H608" s="163">
        <f t="shared" si="300"/>
        <v>100</v>
      </c>
      <c r="I608" s="163">
        <f t="shared" si="313"/>
        <v>4964000</v>
      </c>
      <c r="J608" s="163">
        <f t="shared" si="313"/>
        <v>4577287</v>
      </c>
      <c r="K608" s="164">
        <f t="shared" si="297"/>
        <v>-386713</v>
      </c>
      <c r="L608" s="164">
        <f t="shared" si="302"/>
        <v>92.209649476228847</v>
      </c>
      <c r="M608" s="164">
        <f t="shared" si="298"/>
        <v>-142929.95000000019</v>
      </c>
      <c r="N608" s="154">
        <f t="shared" si="299"/>
        <v>96.971962273895045</v>
      </c>
    </row>
    <row r="609" spans="1:14" s="42" customFormat="1" x14ac:dyDescent="0.2">
      <c r="A609" s="39" t="s">
        <v>13</v>
      </c>
      <c r="B609" s="40" t="s">
        <v>529</v>
      </c>
      <c r="C609" s="41" t="s">
        <v>5</v>
      </c>
      <c r="D609" s="163">
        <f t="shared" si="311"/>
        <v>4720216.95</v>
      </c>
      <c r="E609" s="163"/>
      <c r="F609" s="163">
        <f>F610+F613</f>
        <v>4964000</v>
      </c>
      <c r="G609" s="163">
        <f t="shared" si="296"/>
        <v>4964000</v>
      </c>
      <c r="H609" s="163"/>
      <c r="I609" s="163">
        <f t="shared" ref="I609:J609" si="314">I610+I613</f>
        <v>4964000</v>
      </c>
      <c r="J609" s="163">
        <f t="shared" si="314"/>
        <v>4577287</v>
      </c>
      <c r="K609" s="164">
        <f t="shared" si="297"/>
        <v>-386713</v>
      </c>
      <c r="L609" s="164">
        <f t="shared" si="302"/>
        <v>92.209649476228847</v>
      </c>
      <c r="M609" s="164">
        <f t="shared" si="298"/>
        <v>-142929.95000000019</v>
      </c>
      <c r="N609" s="154">
        <f t="shared" si="299"/>
        <v>96.971962273895045</v>
      </c>
    </row>
    <row r="610" spans="1:14" s="42" customFormat="1" ht="33.75" x14ac:dyDescent="0.2">
      <c r="A610" s="39" t="s">
        <v>15</v>
      </c>
      <c r="B610" s="40" t="s">
        <v>530</v>
      </c>
      <c r="C610" s="41" t="s">
        <v>5</v>
      </c>
      <c r="D610" s="163">
        <f>SUM(D611:D612)</f>
        <v>4720216.95</v>
      </c>
      <c r="E610" s="163"/>
      <c r="F610" s="163">
        <f>SUM(F611:F612)</f>
        <v>0</v>
      </c>
      <c r="G610" s="163">
        <f t="shared" si="296"/>
        <v>0</v>
      </c>
      <c r="H610" s="163"/>
      <c r="I610" s="163">
        <f t="shared" ref="I610:J610" si="315">SUM(I611:I612)</f>
        <v>0</v>
      </c>
      <c r="J610" s="163">
        <f t="shared" si="315"/>
        <v>0</v>
      </c>
      <c r="K610" s="164">
        <f t="shared" si="297"/>
        <v>0</v>
      </c>
      <c r="L610" s="164"/>
      <c r="M610" s="164">
        <f t="shared" si="298"/>
        <v>-4720216.95</v>
      </c>
      <c r="N610" s="154">
        <f t="shared" si="299"/>
        <v>0</v>
      </c>
    </row>
    <row r="611" spans="1:14" s="46" customFormat="1" x14ac:dyDescent="0.2">
      <c r="A611" s="43" t="s">
        <v>17</v>
      </c>
      <c r="B611" s="44" t="s">
        <v>531</v>
      </c>
      <c r="C611" s="45" t="s">
        <v>5</v>
      </c>
      <c r="D611" s="71">
        <v>3547592.13</v>
      </c>
      <c r="E611" s="62"/>
      <c r="F611" s="62"/>
      <c r="G611" s="165">
        <f t="shared" si="296"/>
        <v>0</v>
      </c>
      <c r="H611" s="165"/>
      <c r="I611" s="69"/>
      <c r="J611" s="69"/>
      <c r="K611" s="69">
        <f t="shared" si="297"/>
        <v>0</v>
      </c>
      <c r="L611" s="69"/>
      <c r="M611" s="69">
        <f t="shared" si="298"/>
        <v>-3547592.13</v>
      </c>
      <c r="N611" s="190">
        <f t="shared" si="299"/>
        <v>0</v>
      </c>
    </row>
    <row r="612" spans="1:14" s="46" customFormat="1" ht="33.75" x14ac:dyDescent="0.2">
      <c r="A612" s="43" t="s">
        <v>19</v>
      </c>
      <c r="B612" s="44" t="s">
        <v>532</v>
      </c>
      <c r="C612" s="45" t="s">
        <v>5</v>
      </c>
      <c r="D612" s="71">
        <v>1172624.82</v>
      </c>
      <c r="E612" s="62"/>
      <c r="F612" s="62"/>
      <c r="G612" s="165">
        <f t="shared" si="296"/>
        <v>0</v>
      </c>
      <c r="H612" s="165"/>
      <c r="I612" s="69"/>
      <c r="J612" s="69"/>
      <c r="K612" s="69">
        <f t="shared" si="297"/>
        <v>0</v>
      </c>
      <c r="L612" s="69"/>
      <c r="M612" s="69">
        <f t="shared" si="298"/>
        <v>-1172624.82</v>
      </c>
      <c r="N612" s="190">
        <f t="shared" si="299"/>
        <v>0</v>
      </c>
    </row>
    <row r="613" spans="1:14" s="46" customFormat="1" ht="36" x14ac:dyDescent="0.2">
      <c r="A613" s="102" t="s">
        <v>1182</v>
      </c>
      <c r="B613" s="44" t="s">
        <v>1406</v>
      </c>
      <c r="C613" s="45"/>
      <c r="D613" s="71"/>
      <c r="E613" s="62"/>
      <c r="F613" s="166">
        <f>F614</f>
        <v>4964000</v>
      </c>
      <c r="G613" s="163">
        <f t="shared" si="296"/>
        <v>4964000</v>
      </c>
      <c r="H613" s="163"/>
      <c r="I613" s="166">
        <f t="shared" ref="I613:J613" si="316">I614</f>
        <v>4964000</v>
      </c>
      <c r="J613" s="166">
        <f t="shared" si="316"/>
        <v>4577287</v>
      </c>
      <c r="K613" s="164">
        <f t="shared" si="297"/>
        <v>-386713</v>
      </c>
      <c r="L613" s="164">
        <f t="shared" si="302"/>
        <v>92.209649476228847</v>
      </c>
      <c r="M613" s="164">
        <f t="shared" si="298"/>
        <v>4577287</v>
      </c>
      <c r="N613" s="154"/>
    </row>
    <row r="614" spans="1:14" s="46" customFormat="1" ht="60" x14ac:dyDescent="0.2">
      <c r="A614" s="104" t="s">
        <v>1184</v>
      </c>
      <c r="B614" s="44" t="s">
        <v>1407</v>
      </c>
      <c r="C614" s="45"/>
      <c r="D614" s="71"/>
      <c r="E614" s="62"/>
      <c r="F614" s="62">
        <v>4964000</v>
      </c>
      <c r="G614" s="62">
        <f t="shared" si="296"/>
        <v>4964000</v>
      </c>
      <c r="H614" s="62"/>
      <c r="I614" s="69">
        <v>4964000</v>
      </c>
      <c r="J614" s="69">
        <v>4577287</v>
      </c>
      <c r="K614" s="69">
        <f t="shared" si="297"/>
        <v>-386713</v>
      </c>
      <c r="L614" s="69">
        <f t="shared" si="302"/>
        <v>92.209649476228847</v>
      </c>
      <c r="M614" s="69">
        <f t="shared" si="298"/>
        <v>4577287</v>
      </c>
      <c r="N614" s="190"/>
    </row>
    <row r="615" spans="1:14" s="48" customFormat="1" ht="126.75" x14ac:dyDescent="0.2">
      <c r="A615" s="47" t="s">
        <v>533</v>
      </c>
      <c r="B615" s="37" t="s">
        <v>534</v>
      </c>
      <c r="C615" s="35" t="s">
        <v>5</v>
      </c>
      <c r="D615" s="158">
        <f t="shared" ref="D615:D618" si="317">D616</f>
        <v>34400</v>
      </c>
      <c r="E615" s="158"/>
      <c r="F615" s="158">
        <f t="shared" ref="F615:F618" si="318">F616</f>
        <v>0</v>
      </c>
      <c r="G615" s="158">
        <f t="shared" si="296"/>
        <v>0</v>
      </c>
      <c r="H615" s="158"/>
      <c r="I615" s="158"/>
      <c r="J615" s="159"/>
      <c r="K615" s="159">
        <f t="shared" si="297"/>
        <v>0</v>
      </c>
      <c r="L615" s="159"/>
      <c r="M615" s="159">
        <f t="shared" si="298"/>
        <v>-34400</v>
      </c>
      <c r="N615" s="155">
        <f t="shared" si="299"/>
        <v>0</v>
      </c>
    </row>
    <row r="616" spans="1:14" s="42" customFormat="1" ht="33.75" x14ac:dyDescent="0.2">
      <c r="A616" s="39" t="s">
        <v>226</v>
      </c>
      <c r="B616" s="40" t="s">
        <v>535</v>
      </c>
      <c r="C616" s="41" t="s">
        <v>5</v>
      </c>
      <c r="D616" s="163">
        <f t="shared" si="317"/>
        <v>34400</v>
      </c>
      <c r="E616" s="163"/>
      <c r="F616" s="163">
        <f t="shared" si="318"/>
        <v>0</v>
      </c>
      <c r="G616" s="163">
        <f t="shared" si="296"/>
        <v>0</v>
      </c>
      <c r="H616" s="163"/>
      <c r="I616" s="163"/>
      <c r="J616" s="164"/>
      <c r="K616" s="164">
        <f t="shared" si="297"/>
        <v>0</v>
      </c>
      <c r="L616" s="164"/>
      <c r="M616" s="164">
        <f t="shared" si="298"/>
        <v>-34400</v>
      </c>
      <c r="N616" s="154">
        <f t="shared" si="299"/>
        <v>0</v>
      </c>
    </row>
    <row r="617" spans="1:14" s="42" customFormat="1" x14ac:dyDescent="0.2">
      <c r="A617" s="39" t="s">
        <v>13</v>
      </c>
      <c r="B617" s="40" t="s">
        <v>536</v>
      </c>
      <c r="C617" s="41" t="s">
        <v>5</v>
      </c>
      <c r="D617" s="163">
        <f t="shared" si="317"/>
        <v>34400</v>
      </c>
      <c r="E617" s="163"/>
      <c r="F617" s="163">
        <f t="shared" si="318"/>
        <v>0</v>
      </c>
      <c r="G617" s="163">
        <f t="shared" si="296"/>
        <v>0</v>
      </c>
      <c r="H617" s="163"/>
      <c r="I617" s="163"/>
      <c r="J617" s="164"/>
      <c r="K617" s="164">
        <f t="shared" si="297"/>
        <v>0</v>
      </c>
      <c r="L617" s="164"/>
      <c r="M617" s="164">
        <f t="shared" si="298"/>
        <v>-34400</v>
      </c>
      <c r="N617" s="154">
        <f t="shared" si="299"/>
        <v>0</v>
      </c>
    </row>
    <row r="618" spans="1:14" s="42" customFormat="1" ht="33.75" x14ac:dyDescent="0.2">
      <c r="A618" s="39" t="s">
        <v>15</v>
      </c>
      <c r="B618" s="40" t="s">
        <v>537</v>
      </c>
      <c r="C618" s="41" t="s">
        <v>5</v>
      </c>
      <c r="D618" s="163">
        <f t="shared" si="317"/>
        <v>34400</v>
      </c>
      <c r="E618" s="163"/>
      <c r="F618" s="163">
        <f t="shared" si="318"/>
        <v>0</v>
      </c>
      <c r="G618" s="163">
        <f t="shared" si="296"/>
        <v>0</v>
      </c>
      <c r="H618" s="163"/>
      <c r="I618" s="163"/>
      <c r="J618" s="164"/>
      <c r="K618" s="164">
        <f t="shared" si="297"/>
        <v>0</v>
      </c>
      <c r="L618" s="164"/>
      <c r="M618" s="164">
        <f t="shared" si="298"/>
        <v>-34400</v>
      </c>
      <c r="N618" s="154">
        <f t="shared" si="299"/>
        <v>0</v>
      </c>
    </row>
    <row r="619" spans="1:14" s="46" customFormat="1" x14ac:dyDescent="0.2">
      <c r="A619" s="43" t="s">
        <v>29</v>
      </c>
      <c r="B619" s="44" t="s">
        <v>538</v>
      </c>
      <c r="C619" s="45" t="s">
        <v>5</v>
      </c>
      <c r="D619" s="71">
        <v>34400</v>
      </c>
      <c r="E619" s="62"/>
      <c r="F619" s="62"/>
      <c r="G619" s="165">
        <f t="shared" si="296"/>
        <v>0</v>
      </c>
      <c r="H619" s="165"/>
      <c r="I619" s="69"/>
      <c r="J619" s="69"/>
      <c r="K619" s="69">
        <f t="shared" si="297"/>
        <v>0</v>
      </c>
      <c r="L619" s="69"/>
      <c r="M619" s="69">
        <f t="shared" si="298"/>
        <v>-34400</v>
      </c>
      <c r="N619" s="190">
        <f t="shared" si="299"/>
        <v>0</v>
      </c>
    </row>
    <row r="620" spans="1:14" s="48" customFormat="1" ht="162" customHeight="1" x14ac:dyDescent="0.2">
      <c r="A620" s="47" t="s">
        <v>539</v>
      </c>
      <c r="B620" s="37" t="s">
        <v>540</v>
      </c>
      <c r="C620" s="35" t="s">
        <v>5</v>
      </c>
      <c r="D620" s="158">
        <f t="shared" ref="D620:E625" si="319">D621</f>
        <v>1324000</v>
      </c>
      <c r="E620" s="158">
        <f t="shared" si="319"/>
        <v>1332000</v>
      </c>
      <c r="F620" s="158">
        <f t="shared" ref="F620:F625" si="320">F621</f>
        <v>1332000</v>
      </c>
      <c r="G620" s="158">
        <f t="shared" si="296"/>
        <v>0</v>
      </c>
      <c r="H620" s="158">
        <f t="shared" si="300"/>
        <v>100</v>
      </c>
      <c r="I620" s="158">
        <f t="shared" ref="I620:J623" si="321">I621</f>
        <v>1332000</v>
      </c>
      <c r="J620" s="158">
        <f t="shared" si="321"/>
        <v>1332000</v>
      </c>
      <c r="K620" s="159">
        <f t="shared" si="297"/>
        <v>0</v>
      </c>
      <c r="L620" s="159">
        <f t="shared" si="302"/>
        <v>100</v>
      </c>
      <c r="M620" s="159">
        <f t="shared" si="298"/>
        <v>8000</v>
      </c>
      <c r="N620" s="155">
        <f t="shared" si="299"/>
        <v>100.60422960725074</v>
      </c>
    </row>
    <row r="621" spans="1:14" s="42" customFormat="1" ht="33.75" x14ac:dyDescent="0.2">
      <c r="A621" s="39" t="s">
        <v>226</v>
      </c>
      <c r="B621" s="40" t="s">
        <v>541</v>
      </c>
      <c r="C621" s="41" t="s">
        <v>5</v>
      </c>
      <c r="D621" s="163">
        <f t="shared" si="319"/>
        <v>1324000</v>
      </c>
      <c r="E621" s="163">
        <v>1332000</v>
      </c>
      <c r="F621" s="163">
        <f t="shared" si="320"/>
        <v>1332000</v>
      </c>
      <c r="G621" s="163">
        <f t="shared" si="296"/>
        <v>0</v>
      </c>
      <c r="H621" s="163">
        <f t="shared" si="300"/>
        <v>100</v>
      </c>
      <c r="I621" s="163">
        <f t="shared" si="321"/>
        <v>1332000</v>
      </c>
      <c r="J621" s="163">
        <f t="shared" si="321"/>
        <v>1332000</v>
      </c>
      <c r="K621" s="164">
        <f t="shared" si="297"/>
        <v>0</v>
      </c>
      <c r="L621" s="164">
        <f t="shared" si="302"/>
        <v>100</v>
      </c>
      <c r="M621" s="164">
        <f t="shared" si="298"/>
        <v>8000</v>
      </c>
      <c r="N621" s="154">
        <f t="shared" si="299"/>
        <v>100.60422960725074</v>
      </c>
    </row>
    <row r="622" spans="1:14" s="42" customFormat="1" x14ac:dyDescent="0.2">
      <c r="A622" s="39" t="s">
        <v>13</v>
      </c>
      <c r="B622" s="40" t="s">
        <v>542</v>
      </c>
      <c r="C622" s="41" t="s">
        <v>5</v>
      </c>
      <c r="D622" s="163">
        <f>D625</f>
        <v>1324000</v>
      </c>
      <c r="E622" s="163"/>
      <c r="F622" s="163">
        <f>F623</f>
        <v>1332000</v>
      </c>
      <c r="G622" s="163">
        <f t="shared" si="296"/>
        <v>1332000</v>
      </c>
      <c r="H622" s="163"/>
      <c r="I622" s="163">
        <f t="shared" si="321"/>
        <v>1332000</v>
      </c>
      <c r="J622" s="163">
        <f t="shared" si="321"/>
        <v>1332000</v>
      </c>
      <c r="K622" s="164">
        <f t="shared" si="297"/>
        <v>0</v>
      </c>
      <c r="L622" s="164">
        <f t="shared" si="302"/>
        <v>100</v>
      </c>
      <c r="M622" s="164">
        <f t="shared" si="298"/>
        <v>8000</v>
      </c>
      <c r="N622" s="154">
        <f t="shared" si="299"/>
        <v>100.60422960725074</v>
      </c>
    </row>
    <row r="623" spans="1:14" s="42" customFormat="1" ht="36" x14ac:dyDescent="0.2">
      <c r="A623" s="102" t="s">
        <v>1182</v>
      </c>
      <c r="B623" s="40" t="s">
        <v>1408</v>
      </c>
      <c r="C623" s="41"/>
      <c r="D623" s="163"/>
      <c r="E623" s="163"/>
      <c r="F623" s="163">
        <f>F624</f>
        <v>1332000</v>
      </c>
      <c r="G623" s="163">
        <f t="shared" si="296"/>
        <v>1332000</v>
      </c>
      <c r="H623" s="163"/>
      <c r="I623" s="163">
        <f t="shared" si="321"/>
        <v>1332000</v>
      </c>
      <c r="J623" s="163">
        <f t="shared" si="321"/>
        <v>1332000</v>
      </c>
      <c r="K623" s="164">
        <f t="shared" si="297"/>
        <v>0</v>
      </c>
      <c r="L623" s="164">
        <f t="shared" si="302"/>
        <v>100</v>
      </c>
      <c r="M623" s="164">
        <f t="shared" si="298"/>
        <v>1332000</v>
      </c>
      <c r="N623" s="154"/>
    </row>
    <row r="624" spans="1:14" s="46" customFormat="1" ht="60" x14ac:dyDescent="0.2">
      <c r="A624" s="104" t="s">
        <v>1184</v>
      </c>
      <c r="B624" s="44" t="s">
        <v>1409</v>
      </c>
      <c r="C624" s="45"/>
      <c r="D624" s="62"/>
      <c r="E624" s="62"/>
      <c r="F624" s="62">
        <v>1332000</v>
      </c>
      <c r="G624" s="62">
        <f t="shared" si="296"/>
        <v>1332000</v>
      </c>
      <c r="H624" s="62"/>
      <c r="I624" s="62">
        <v>1332000</v>
      </c>
      <c r="J624" s="69">
        <v>1332000</v>
      </c>
      <c r="K624" s="69">
        <f t="shared" si="297"/>
        <v>0</v>
      </c>
      <c r="L624" s="69">
        <f t="shared" si="302"/>
        <v>100</v>
      </c>
      <c r="M624" s="69">
        <f t="shared" si="298"/>
        <v>1332000</v>
      </c>
      <c r="N624" s="190"/>
    </row>
    <row r="625" spans="1:14" s="42" customFormat="1" x14ac:dyDescent="0.2">
      <c r="A625" s="39" t="s">
        <v>73</v>
      </c>
      <c r="B625" s="40" t="s">
        <v>543</v>
      </c>
      <c r="C625" s="41" t="s">
        <v>5</v>
      </c>
      <c r="D625" s="163">
        <f t="shared" si="319"/>
        <v>1324000</v>
      </c>
      <c r="E625" s="163"/>
      <c r="F625" s="163">
        <f t="shared" si="320"/>
        <v>0</v>
      </c>
      <c r="G625" s="163">
        <f t="shared" si="296"/>
        <v>0</v>
      </c>
      <c r="H625" s="163"/>
      <c r="I625" s="163"/>
      <c r="J625" s="164"/>
      <c r="K625" s="164">
        <f t="shared" si="297"/>
        <v>0</v>
      </c>
      <c r="L625" s="164"/>
      <c r="M625" s="164">
        <f t="shared" si="298"/>
        <v>-1324000</v>
      </c>
      <c r="N625" s="154">
        <f t="shared" si="299"/>
        <v>0</v>
      </c>
    </row>
    <row r="626" spans="1:14" s="46" customFormat="1" ht="33.75" x14ac:dyDescent="0.2">
      <c r="A626" s="43" t="s">
        <v>75</v>
      </c>
      <c r="B626" s="44" t="s">
        <v>544</v>
      </c>
      <c r="C626" s="45" t="s">
        <v>5</v>
      </c>
      <c r="D626" s="71">
        <v>1324000</v>
      </c>
      <c r="E626" s="62"/>
      <c r="F626" s="62"/>
      <c r="G626" s="165">
        <f t="shared" si="296"/>
        <v>0</v>
      </c>
      <c r="H626" s="165"/>
      <c r="I626" s="69"/>
      <c r="J626" s="69"/>
      <c r="K626" s="69">
        <f t="shared" si="297"/>
        <v>0</v>
      </c>
      <c r="L626" s="69"/>
      <c r="M626" s="69">
        <f t="shared" si="298"/>
        <v>-1324000</v>
      </c>
      <c r="N626" s="190">
        <f t="shared" si="299"/>
        <v>0</v>
      </c>
    </row>
    <row r="627" spans="1:14" s="48" customFormat="1" ht="153.75" customHeight="1" x14ac:dyDescent="0.2">
      <c r="A627" s="47" t="s">
        <v>545</v>
      </c>
      <c r="B627" s="37" t="s">
        <v>546</v>
      </c>
      <c r="C627" s="35" t="s">
        <v>5</v>
      </c>
      <c r="D627" s="158">
        <f>D628</f>
        <v>49632820.439999998</v>
      </c>
      <c r="E627" s="158">
        <f>E628</f>
        <v>48995730</v>
      </c>
      <c r="F627" s="158">
        <f>F628</f>
        <v>48995730</v>
      </c>
      <c r="G627" s="158">
        <f t="shared" si="296"/>
        <v>0</v>
      </c>
      <c r="H627" s="158">
        <f t="shared" si="300"/>
        <v>100</v>
      </c>
      <c r="I627" s="158">
        <f t="shared" ref="I627:J627" si="322">I628</f>
        <v>48995730</v>
      </c>
      <c r="J627" s="158">
        <f t="shared" si="322"/>
        <v>48995730</v>
      </c>
      <c r="K627" s="159">
        <f t="shared" si="297"/>
        <v>0</v>
      </c>
      <c r="L627" s="159">
        <f t="shared" si="302"/>
        <v>100</v>
      </c>
      <c r="M627" s="159">
        <f t="shared" si="298"/>
        <v>-637090.43999999762</v>
      </c>
      <c r="N627" s="155">
        <f t="shared" si="299"/>
        <v>98.716392833709378</v>
      </c>
    </row>
    <row r="628" spans="1:14" s="42" customFormat="1" ht="33.75" x14ac:dyDescent="0.2">
      <c r="A628" s="39" t="s">
        <v>226</v>
      </c>
      <c r="B628" s="40" t="s">
        <v>547</v>
      </c>
      <c r="C628" s="41" t="s">
        <v>5</v>
      </c>
      <c r="D628" s="163">
        <f>D629+D645</f>
        <v>49632820.439999998</v>
      </c>
      <c r="E628" s="163">
        <v>48995730</v>
      </c>
      <c r="F628" s="163">
        <f>F629+F645</f>
        <v>48995730</v>
      </c>
      <c r="G628" s="163">
        <f t="shared" si="296"/>
        <v>0</v>
      </c>
      <c r="H628" s="163">
        <f t="shared" si="300"/>
        <v>100</v>
      </c>
      <c r="I628" s="163">
        <f t="shared" ref="I628:J628" si="323">I629+I645</f>
        <v>48995730</v>
      </c>
      <c r="J628" s="163">
        <f t="shared" si="323"/>
        <v>48995730</v>
      </c>
      <c r="K628" s="164">
        <f t="shared" si="297"/>
        <v>0</v>
      </c>
      <c r="L628" s="164">
        <f t="shared" si="302"/>
        <v>100</v>
      </c>
      <c r="M628" s="164">
        <f t="shared" si="298"/>
        <v>-637090.43999999762</v>
      </c>
      <c r="N628" s="154">
        <f t="shared" si="299"/>
        <v>98.716392833709378</v>
      </c>
    </row>
    <row r="629" spans="1:14" s="42" customFormat="1" x14ac:dyDescent="0.2">
      <c r="A629" s="39" t="s">
        <v>13</v>
      </c>
      <c r="B629" s="40" t="s">
        <v>548</v>
      </c>
      <c r="C629" s="41" t="s">
        <v>5</v>
      </c>
      <c r="D629" s="163">
        <f>D630+D634+D644+D642</f>
        <v>37648421.199999996</v>
      </c>
      <c r="E629" s="163"/>
      <c r="F629" s="163">
        <f>+F640</f>
        <v>48995730</v>
      </c>
      <c r="G629" s="163">
        <f t="shared" si="296"/>
        <v>48995730</v>
      </c>
      <c r="H629" s="163"/>
      <c r="I629" s="163">
        <f t="shared" ref="I629:J629" si="324">+I640</f>
        <v>48995730</v>
      </c>
      <c r="J629" s="163">
        <f t="shared" si="324"/>
        <v>48995730</v>
      </c>
      <c r="K629" s="164">
        <f t="shared" si="297"/>
        <v>0</v>
      </c>
      <c r="L629" s="164">
        <f t="shared" si="302"/>
        <v>100</v>
      </c>
      <c r="M629" s="164">
        <f t="shared" si="298"/>
        <v>11347308.800000004</v>
      </c>
      <c r="N629" s="154">
        <f t="shared" si="299"/>
        <v>130.14019828273703</v>
      </c>
    </row>
    <row r="630" spans="1:14" s="42" customFormat="1" ht="33.75" x14ac:dyDescent="0.2">
      <c r="A630" s="39" t="s">
        <v>15</v>
      </c>
      <c r="B630" s="40" t="s">
        <v>549</v>
      </c>
      <c r="C630" s="41" t="s">
        <v>5</v>
      </c>
      <c r="D630" s="163">
        <f>SUM(D631:D633)</f>
        <v>28598613.580000002</v>
      </c>
      <c r="E630" s="163"/>
      <c r="F630" s="163">
        <f>SUM(F631:F633)</f>
        <v>0</v>
      </c>
      <c r="G630" s="163">
        <f t="shared" si="296"/>
        <v>0</v>
      </c>
      <c r="H630" s="163"/>
      <c r="I630" s="163"/>
      <c r="J630" s="164"/>
      <c r="K630" s="164">
        <f t="shared" si="297"/>
        <v>0</v>
      </c>
      <c r="L630" s="164"/>
      <c r="M630" s="164">
        <f t="shared" si="298"/>
        <v>-28598613.580000002</v>
      </c>
      <c r="N630" s="154">
        <f t="shared" si="299"/>
        <v>0</v>
      </c>
    </row>
    <row r="631" spans="1:14" s="46" customFormat="1" x14ac:dyDescent="0.2">
      <c r="A631" s="43" t="s">
        <v>17</v>
      </c>
      <c r="B631" s="44" t="s">
        <v>550</v>
      </c>
      <c r="C631" s="45" t="s">
        <v>5</v>
      </c>
      <c r="D631" s="71">
        <v>21342400.140000001</v>
      </c>
      <c r="E631" s="62"/>
      <c r="F631" s="62"/>
      <c r="G631" s="165">
        <f t="shared" si="296"/>
        <v>0</v>
      </c>
      <c r="H631" s="165"/>
      <c r="I631" s="69"/>
      <c r="J631" s="69"/>
      <c r="K631" s="69">
        <f t="shared" si="297"/>
        <v>0</v>
      </c>
      <c r="L631" s="69"/>
      <c r="M631" s="69">
        <f t="shared" si="298"/>
        <v>-21342400.140000001</v>
      </c>
      <c r="N631" s="190">
        <f t="shared" si="299"/>
        <v>0</v>
      </c>
    </row>
    <row r="632" spans="1:14" s="46" customFormat="1" x14ac:dyDescent="0.2">
      <c r="A632" s="43" t="s">
        <v>29</v>
      </c>
      <c r="B632" s="44" t="s">
        <v>551</v>
      </c>
      <c r="C632" s="45" t="s">
        <v>5</v>
      </c>
      <c r="D632" s="71">
        <v>120970</v>
      </c>
      <c r="E632" s="62"/>
      <c r="F632" s="62"/>
      <c r="G632" s="165">
        <f t="shared" si="296"/>
        <v>0</v>
      </c>
      <c r="H632" s="165"/>
      <c r="I632" s="69"/>
      <c r="J632" s="69"/>
      <c r="K632" s="69">
        <f t="shared" si="297"/>
        <v>0</v>
      </c>
      <c r="L632" s="69"/>
      <c r="M632" s="69">
        <f t="shared" si="298"/>
        <v>-120970</v>
      </c>
      <c r="N632" s="190">
        <f t="shared" si="299"/>
        <v>0</v>
      </c>
    </row>
    <row r="633" spans="1:14" s="46" customFormat="1" ht="33.75" x14ac:dyDescent="0.2">
      <c r="A633" s="43" t="s">
        <v>19</v>
      </c>
      <c r="B633" s="44" t="s">
        <v>552</v>
      </c>
      <c r="C633" s="45" t="s">
        <v>5</v>
      </c>
      <c r="D633" s="71">
        <v>7135243.4400000004</v>
      </c>
      <c r="E633" s="62"/>
      <c r="F633" s="62"/>
      <c r="G633" s="165">
        <f t="shared" si="296"/>
        <v>0</v>
      </c>
      <c r="H633" s="165"/>
      <c r="I633" s="69"/>
      <c r="J633" s="69"/>
      <c r="K633" s="69">
        <f t="shared" si="297"/>
        <v>0</v>
      </c>
      <c r="L633" s="69"/>
      <c r="M633" s="69">
        <f t="shared" si="298"/>
        <v>-7135243.4400000004</v>
      </c>
      <c r="N633" s="190">
        <f t="shared" si="299"/>
        <v>0</v>
      </c>
    </row>
    <row r="634" spans="1:14" s="42" customFormat="1" x14ac:dyDescent="0.2">
      <c r="A634" s="39" t="s">
        <v>32</v>
      </c>
      <c r="B634" s="40" t="s">
        <v>553</v>
      </c>
      <c r="C634" s="41" t="s">
        <v>5</v>
      </c>
      <c r="D634" s="162">
        <f>SUM(D635:D639)</f>
        <v>8965050.8599999994</v>
      </c>
      <c r="E634" s="163"/>
      <c r="F634" s="163">
        <f>SUM(F635:F639)</f>
        <v>0</v>
      </c>
      <c r="G634" s="163">
        <f t="shared" si="296"/>
        <v>0</v>
      </c>
      <c r="H634" s="163"/>
      <c r="I634" s="163"/>
      <c r="J634" s="164"/>
      <c r="K634" s="164">
        <f t="shared" si="297"/>
        <v>0</v>
      </c>
      <c r="L634" s="164"/>
      <c r="M634" s="164">
        <f t="shared" si="298"/>
        <v>-8965050.8599999994</v>
      </c>
      <c r="N634" s="154">
        <f t="shared" si="299"/>
        <v>0</v>
      </c>
    </row>
    <row r="635" spans="1:14" s="46" customFormat="1" x14ac:dyDescent="0.2">
      <c r="A635" s="43" t="s">
        <v>34</v>
      </c>
      <c r="B635" s="44" t="s">
        <v>554</v>
      </c>
      <c r="C635" s="45" t="s">
        <v>5</v>
      </c>
      <c r="D635" s="71">
        <v>65229.75</v>
      </c>
      <c r="E635" s="62"/>
      <c r="F635" s="62"/>
      <c r="G635" s="165">
        <f t="shared" si="296"/>
        <v>0</v>
      </c>
      <c r="H635" s="165"/>
      <c r="I635" s="69"/>
      <c r="J635" s="69"/>
      <c r="K635" s="69">
        <f t="shared" si="297"/>
        <v>0</v>
      </c>
      <c r="L635" s="69"/>
      <c r="M635" s="69">
        <f t="shared" si="298"/>
        <v>-65229.75</v>
      </c>
      <c r="N635" s="190">
        <f t="shared" si="299"/>
        <v>0</v>
      </c>
    </row>
    <row r="636" spans="1:14" s="46" customFormat="1" ht="22.5" x14ac:dyDescent="0.2">
      <c r="A636" s="43" t="s">
        <v>36</v>
      </c>
      <c r="B636" s="44" t="s">
        <v>555</v>
      </c>
      <c r="C636" s="45" t="s">
        <v>5</v>
      </c>
      <c r="D636" s="71">
        <v>377991</v>
      </c>
      <c r="E636" s="62"/>
      <c r="F636" s="62"/>
      <c r="G636" s="165">
        <f t="shared" si="296"/>
        <v>0</v>
      </c>
      <c r="H636" s="165"/>
      <c r="I636" s="69"/>
      <c r="J636" s="69"/>
      <c r="K636" s="69">
        <f t="shared" si="297"/>
        <v>0</v>
      </c>
      <c r="L636" s="69"/>
      <c r="M636" s="69">
        <f t="shared" si="298"/>
        <v>-377991</v>
      </c>
      <c r="N636" s="190">
        <f t="shared" si="299"/>
        <v>0</v>
      </c>
    </row>
    <row r="637" spans="1:14" s="46" customFormat="1" ht="22.5" x14ac:dyDescent="0.2">
      <c r="A637" s="43" t="s">
        <v>67</v>
      </c>
      <c r="B637" s="44" t="s">
        <v>556</v>
      </c>
      <c r="C637" s="45" t="s">
        <v>5</v>
      </c>
      <c r="D637" s="71">
        <v>3955000</v>
      </c>
      <c r="E637" s="62"/>
      <c r="F637" s="62"/>
      <c r="G637" s="165">
        <f t="shared" si="296"/>
        <v>0</v>
      </c>
      <c r="H637" s="165"/>
      <c r="I637" s="69"/>
      <c r="J637" s="69"/>
      <c r="K637" s="69">
        <f t="shared" si="297"/>
        <v>0</v>
      </c>
      <c r="L637" s="69"/>
      <c r="M637" s="69">
        <f t="shared" si="298"/>
        <v>-3955000</v>
      </c>
      <c r="N637" s="190">
        <f t="shared" si="299"/>
        <v>0</v>
      </c>
    </row>
    <row r="638" spans="1:14" s="46" customFormat="1" ht="33.75" x14ac:dyDescent="0.2">
      <c r="A638" s="43" t="s">
        <v>38</v>
      </c>
      <c r="B638" s="44" t="s">
        <v>557</v>
      </c>
      <c r="C638" s="45" t="s">
        <v>5</v>
      </c>
      <c r="D638" s="71">
        <v>1361611.07</v>
      </c>
      <c r="E638" s="62"/>
      <c r="F638" s="62"/>
      <c r="G638" s="165">
        <f t="shared" si="296"/>
        <v>0</v>
      </c>
      <c r="H638" s="165"/>
      <c r="I638" s="69"/>
      <c r="J638" s="69"/>
      <c r="K638" s="69">
        <f t="shared" si="297"/>
        <v>0</v>
      </c>
      <c r="L638" s="69"/>
      <c r="M638" s="69">
        <f t="shared" si="298"/>
        <v>-1361611.07</v>
      </c>
      <c r="N638" s="190">
        <f t="shared" si="299"/>
        <v>0</v>
      </c>
    </row>
    <row r="639" spans="1:14" s="46" customFormat="1" ht="22.5" x14ac:dyDescent="0.2">
      <c r="A639" s="43" t="s">
        <v>40</v>
      </c>
      <c r="B639" s="44" t="s">
        <v>558</v>
      </c>
      <c r="C639" s="45" t="s">
        <v>5</v>
      </c>
      <c r="D639" s="71">
        <v>3205219.04</v>
      </c>
      <c r="E639" s="62"/>
      <c r="F639" s="62"/>
      <c r="G639" s="165">
        <f t="shared" si="296"/>
        <v>0</v>
      </c>
      <c r="H639" s="165"/>
      <c r="I639" s="69"/>
      <c r="J639" s="69"/>
      <c r="K639" s="69">
        <f t="shared" si="297"/>
        <v>0</v>
      </c>
      <c r="L639" s="69"/>
      <c r="M639" s="69">
        <f t="shared" si="298"/>
        <v>-3205219.04</v>
      </c>
      <c r="N639" s="190">
        <f t="shared" si="299"/>
        <v>0</v>
      </c>
    </row>
    <row r="640" spans="1:14" s="42" customFormat="1" ht="36" x14ac:dyDescent="0.2">
      <c r="A640" s="102" t="s">
        <v>1182</v>
      </c>
      <c r="B640" s="40" t="s">
        <v>1410</v>
      </c>
      <c r="C640" s="41"/>
      <c r="D640" s="162"/>
      <c r="E640" s="163"/>
      <c r="F640" s="163">
        <f>F641</f>
        <v>48995730</v>
      </c>
      <c r="G640" s="163">
        <f t="shared" si="296"/>
        <v>48995730</v>
      </c>
      <c r="H640" s="163"/>
      <c r="I640" s="163">
        <f>I641</f>
        <v>48995730</v>
      </c>
      <c r="J640" s="163">
        <f>J641</f>
        <v>48995730</v>
      </c>
      <c r="K640" s="164">
        <f t="shared" si="297"/>
        <v>0</v>
      </c>
      <c r="L640" s="164">
        <f t="shared" si="302"/>
        <v>100</v>
      </c>
      <c r="M640" s="164">
        <f t="shared" si="298"/>
        <v>48995730</v>
      </c>
      <c r="N640" s="154"/>
    </row>
    <row r="641" spans="1:14" s="46" customFormat="1" ht="60" x14ac:dyDescent="0.2">
      <c r="A641" s="104" t="s">
        <v>1184</v>
      </c>
      <c r="B641" s="44" t="s">
        <v>1411</v>
      </c>
      <c r="C641" s="45"/>
      <c r="D641" s="71"/>
      <c r="E641" s="62"/>
      <c r="F641" s="62">
        <v>48995730</v>
      </c>
      <c r="G641" s="62">
        <f t="shared" si="296"/>
        <v>48995730</v>
      </c>
      <c r="H641" s="62"/>
      <c r="I641" s="69">
        <v>48995730</v>
      </c>
      <c r="J641" s="69">
        <v>48995730</v>
      </c>
      <c r="K641" s="69">
        <f t="shared" si="297"/>
        <v>0</v>
      </c>
      <c r="L641" s="69">
        <f t="shared" si="302"/>
        <v>100</v>
      </c>
      <c r="M641" s="69">
        <f t="shared" si="298"/>
        <v>48995730</v>
      </c>
      <c r="N641" s="190"/>
    </row>
    <row r="642" spans="1:14" s="42" customFormat="1" x14ac:dyDescent="0.2">
      <c r="A642" s="39" t="s">
        <v>73</v>
      </c>
      <c r="B642" s="40" t="s">
        <v>559</v>
      </c>
      <c r="C642" s="41" t="s">
        <v>5</v>
      </c>
      <c r="D642" s="163">
        <f>D643</f>
        <v>3500</v>
      </c>
      <c r="E642" s="163"/>
      <c r="F642" s="163"/>
      <c r="G642" s="158">
        <f t="shared" si="296"/>
        <v>0</v>
      </c>
      <c r="H642" s="158"/>
      <c r="I642" s="163"/>
      <c r="J642" s="164"/>
      <c r="K642" s="164">
        <f t="shared" si="297"/>
        <v>0</v>
      </c>
      <c r="L642" s="164"/>
      <c r="M642" s="164">
        <f t="shared" si="298"/>
        <v>-3500</v>
      </c>
      <c r="N642" s="154"/>
    </row>
    <row r="643" spans="1:14" s="46" customFormat="1" ht="33.75" x14ac:dyDescent="0.2">
      <c r="A643" s="43" t="s">
        <v>75</v>
      </c>
      <c r="B643" s="44" t="s">
        <v>560</v>
      </c>
      <c r="C643" s="45" t="s">
        <v>5</v>
      </c>
      <c r="D643" s="71">
        <v>3500</v>
      </c>
      <c r="E643" s="62"/>
      <c r="F643" s="62"/>
      <c r="G643" s="165">
        <f t="shared" si="296"/>
        <v>0</v>
      </c>
      <c r="H643" s="165"/>
      <c r="I643" s="69"/>
      <c r="J643" s="69"/>
      <c r="K643" s="69">
        <f t="shared" si="297"/>
        <v>0</v>
      </c>
      <c r="L643" s="69"/>
      <c r="M643" s="69">
        <f t="shared" si="298"/>
        <v>-3500</v>
      </c>
      <c r="N643" s="190">
        <f t="shared" si="299"/>
        <v>0</v>
      </c>
    </row>
    <row r="644" spans="1:14" s="42" customFormat="1" x14ac:dyDescent="0.2">
      <c r="A644" s="39" t="s">
        <v>42</v>
      </c>
      <c r="B644" s="40" t="s">
        <v>561</v>
      </c>
      <c r="C644" s="41" t="s">
        <v>5</v>
      </c>
      <c r="D644" s="162">
        <v>81256.759999999995</v>
      </c>
      <c r="E644" s="163"/>
      <c r="F644" s="163"/>
      <c r="G644" s="163">
        <f t="shared" si="296"/>
        <v>0</v>
      </c>
      <c r="H644" s="163"/>
      <c r="I644" s="164"/>
      <c r="J644" s="164"/>
      <c r="K644" s="164">
        <f t="shared" si="297"/>
        <v>0</v>
      </c>
      <c r="L644" s="164"/>
      <c r="M644" s="164">
        <f t="shared" si="298"/>
        <v>-81256.759999999995</v>
      </c>
      <c r="N644" s="154">
        <f t="shared" si="299"/>
        <v>0</v>
      </c>
    </row>
    <row r="645" spans="1:14" s="42" customFormat="1" ht="22.5" x14ac:dyDescent="0.2">
      <c r="A645" s="39" t="s">
        <v>44</v>
      </c>
      <c r="B645" s="40" t="s">
        <v>562</v>
      </c>
      <c r="C645" s="41" t="s">
        <v>5</v>
      </c>
      <c r="D645" s="163">
        <f>SUM(D646:D647)</f>
        <v>11984399.24</v>
      </c>
      <c r="E645" s="163"/>
      <c r="F645" s="163">
        <f>SUM(F646:F647)</f>
        <v>0</v>
      </c>
      <c r="G645" s="163">
        <f t="shared" si="296"/>
        <v>0</v>
      </c>
      <c r="H645" s="163"/>
      <c r="I645" s="163"/>
      <c r="J645" s="164"/>
      <c r="K645" s="164">
        <f t="shared" si="297"/>
        <v>0</v>
      </c>
      <c r="L645" s="164"/>
      <c r="M645" s="164">
        <f t="shared" si="298"/>
        <v>-11984399.24</v>
      </c>
      <c r="N645" s="154">
        <f t="shared" si="299"/>
        <v>0</v>
      </c>
    </row>
    <row r="646" spans="1:14" s="46" customFormat="1" ht="33.75" x14ac:dyDescent="0.2">
      <c r="A646" s="43" t="s">
        <v>79</v>
      </c>
      <c r="B646" s="44" t="s">
        <v>563</v>
      </c>
      <c r="C646" s="45" t="s">
        <v>5</v>
      </c>
      <c r="D646" s="71">
        <v>2098735.5</v>
      </c>
      <c r="E646" s="62"/>
      <c r="F646" s="62"/>
      <c r="G646" s="165">
        <f t="shared" si="296"/>
        <v>0</v>
      </c>
      <c r="H646" s="165"/>
      <c r="I646" s="69"/>
      <c r="J646" s="69"/>
      <c r="K646" s="69">
        <f t="shared" si="297"/>
        <v>0</v>
      </c>
      <c r="L646" s="69"/>
      <c r="M646" s="69">
        <f t="shared" si="298"/>
        <v>-2098735.5</v>
      </c>
      <c r="N646" s="190">
        <f t="shared" si="299"/>
        <v>0</v>
      </c>
    </row>
    <row r="647" spans="1:14" s="46" customFormat="1" ht="45" x14ac:dyDescent="0.2">
      <c r="A647" s="43" t="s">
        <v>46</v>
      </c>
      <c r="B647" s="44" t="s">
        <v>564</v>
      </c>
      <c r="C647" s="45" t="s">
        <v>5</v>
      </c>
      <c r="D647" s="71">
        <v>9885663.7400000002</v>
      </c>
      <c r="E647" s="62"/>
      <c r="F647" s="62"/>
      <c r="G647" s="165">
        <f t="shared" si="296"/>
        <v>0</v>
      </c>
      <c r="H647" s="165"/>
      <c r="I647" s="69"/>
      <c r="J647" s="69"/>
      <c r="K647" s="69">
        <f t="shared" si="297"/>
        <v>0</v>
      </c>
      <c r="L647" s="69"/>
      <c r="M647" s="69">
        <f t="shared" si="298"/>
        <v>-9885663.7400000002</v>
      </c>
      <c r="N647" s="190">
        <f t="shared" si="299"/>
        <v>0</v>
      </c>
    </row>
    <row r="648" spans="1:14" s="48" customFormat="1" ht="147.75" x14ac:dyDescent="0.2">
      <c r="A648" s="47" t="s">
        <v>460</v>
      </c>
      <c r="B648" s="37" t="s">
        <v>565</v>
      </c>
      <c r="C648" s="35" t="s">
        <v>5</v>
      </c>
      <c r="D648" s="158">
        <f>D649</f>
        <v>15000</v>
      </c>
      <c r="E648" s="158">
        <f>E649</f>
        <v>142700</v>
      </c>
      <c r="F648" s="158">
        <f>F649</f>
        <v>142700</v>
      </c>
      <c r="G648" s="158">
        <f t="shared" si="296"/>
        <v>0</v>
      </c>
      <c r="H648" s="158">
        <f t="shared" si="300"/>
        <v>100</v>
      </c>
      <c r="I648" s="158">
        <f t="shared" ref="I648:J649" si="325">I649</f>
        <v>142700</v>
      </c>
      <c r="J648" s="158">
        <f t="shared" si="325"/>
        <v>102764.6</v>
      </c>
      <c r="K648" s="159">
        <f t="shared" si="297"/>
        <v>-39935.399999999994</v>
      </c>
      <c r="L648" s="159">
        <f t="shared" si="302"/>
        <v>72.014435879467413</v>
      </c>
      <c r="M648" s="159">
        <f t="shared" si="298"/>
        <v>87764.6</v>
      </c>
      <c r="N648" s="155">
        <f t="shared" si="299"/>
        <v>685.09733333333338</v>
      </c>
    </row>
    <row r="649" spans="1:14" s="42" customFormat="1" ht="33.75" x14ac:dyDescent="0.2">
      <c r="A649" s="39" t="s">
        <v>226</v>
      </c>
      <c r="B649" s="40" t="s">
        <v>566</v>
      </c>
      <c r="C649" s="41" t="s">
        <v>5</v>
      </c>
      <c r="D649" s="163">
        <f>D650+D656</f>
        <v>15000</v>
      </c>
      <c r="E649" s="163">
        <v>142700</v>
      </c>
      <c r="F649" s="163">
        <f>F650</f>
        <v>142700</v>
      </c>
      <c r="G649" s="163">
        <f t="shared" si="296"/>
        <v>0</v>
      </c>
      <c r="H649" s="163">
        <f t="shared" si="300"/>
        <v>100</v>
      </c>
      <c r="I649" s="163">
        <f t="shared" si="325"/>
        <v>142700</v>
      </c>
      <c r="J649" s="163">
        <f t="shared" si="325"/>
        <v>102764.6</v>
      </c>
      <c r="K649" s="164">
        <f t="shared" si="297"/>
        <v>-39935.399999999994</v>
      </c>
      <c r="L649" s="164">
        <f t="shared" si="302"/>
        <v>72.014435879467413</v>
      </c>
      <c r="M649" s="164">
        <f t="shared" si="298"/>
        <v>87764.6</v>
      </c>
      <c r="N649" s="154">
        <f t="shared" si="299"/>
        <v>685.09733333333338</v>
      </c>
    </row>
    <row r="650" spans="1:14" s="42" customFormat="1" x14ac:dyDescent="0.2">
      <c r="A650" s="39" t="s">
        <v>13</v>
      </c>
      <c r="B650" s="40" t="s">
        <v>567</v>
      </c>
      <c r="C650" s="41" t="s">
        <v>5</v>
      </c>
      <c r="D650" s="163">
        <f>D651</f>
        <v>15000</v>
      </c>
      <c r="E650" s="163"/>
      <c r="F650" s="163">
        <f>+F654</f>
        <v>142700</v>
      </c>
      <c r="G650" s="163">
        <f t="shared" si="296"/>
        <v>142700</v>
      </c>
      <c r="H650" s="163"/>
      <c r="I650" s="163">
        <f t="shared" ref="I650:J650" si="326">+I654</f>
        <v>142700</v>
      </c>
      <c r="J650" s="163">
        <f t="shared" si="326"/>
        <v>102764.6</v>
      </c>
      <c r="K650" s="164">
        <f t="shared" si="297"/>
        <v>-39935.399999999994</v>
      </c>
      <c r="L650" s="164">
        <f t="shared" si="302"/>
        <v>72.014435879467413</v>
      </c>
      <c r="M650" s="164">
        <f t="shared" si="298"/>
        <v>87764.6</v>
      </c>
      <c r="N650" s="154">
        <f t="shared" si="299"/>
        <v>685.09733333333338</v>
      </c>
    </row>
    <row r="651" spans="1:14" s="42" customFormat="1" ht="33.75" x14ac:dyDescent="0.2">
      <c r="A651" s="39" t="s">
        <v>15</v>
      </c>
      <c r="B651" s="40" t="s">
        <v>568</v>
      </c>
      <c r="C651" s="41" t="s">
        <v>5</v>
      </c>
      <c r="D651" s="163">
        <f>SUM(D652:D653)</f>
        <v>15000</v>
      </c>
      <c r="E651" s="163"/>
      <c r="F651" s="163">
        <f>SUM(F652:F653)</f>
        <v>0</v>
      </c>
      <c r="G651" s="163">
        <f t="shared" si="296"/>
        <v>0</v>
      </c>
      <c r="H651" s="163"/>
      <c r="I651" s="163"/>
      <c r="J651" s="164"/>
      <c r="K651" s="164">
        <f t="shared" si="297"/>
        <v>0</v>
      </c>
      <c r="L651" s="164"/>
      <c r="M651" s="164">
        <f t="shared" si="298"/>
        <v>-15000</v>
      </c>
      <c r="N651" s="154">
        <f t="shared" si="299"/>
        <v>0</v>
      </c>
    </row>
    <row r="652" spans="1:14" s="46" customFormat="1" x14ac:dyDescent="0.2">
      <c r="A652" s="43" t="s">
        <v>17</v>
      </c>
      <c r="B652" s="44" t="s">
        <v>569</v>
      </c>
      <c r="C652" s="45" t="s">
        <v>5</v>
      </c>
      <c r="D652" s="71">
        <v>11177</v>
      </c>
      <c r="E652" s="62"/>
      <c r="F652" s="62"/>
      <c r="G652" s="165">
        <f t="shared" si="296"/>
        <v>0</v>
      </c>
      <c r="H652" s="165"/>
      <c r="I652" s="69"/>
      <c r="J652" s="69"/>
      <c r="K652" s="69">
        <f t="shared" si="297"/>
        <v>0</v>
      </c>
      <c r="L652" s="69"/>
      <c r="M652" s="69">
        <f t="shared" si="298"/>
        <v>-11177</v>
      </c>
      <c r="N652" s="190">
        <f t="shared" si="299"/>
        <v>0</v>
      </c>
    </row>
    <row r="653" spans="1:14" s="46" customFormat="1" ht="33.75" x14ac:dyDescent="0.2">
      <c r="A653" s="43" t="s">
        <v>19</v>
      </c>
      <c r="B653" s="44" t="s">
        <v>570</v>
      </c>
      <c r="C653" s="45" t="s">
        <v>5</v>
      </c>
      <c r="D653" s="71">
        <v>3823</v>
      </c>
      <c r="E653" s="62"/>
      <c r="F653" s="62"/>
      <c r="G653" s="165">
        <f t="shared" ref="G653:G716" si="327">F653-E653</f>
        <v>0</v>
      </c>
      <c r="H653" s="165"/>
      <c r="I653" s="69"/>
      <c r="J653" s="69"/>
      <c r="K653" s="69">
        <f t="shared" ref="K653:K716" si="328">J653-I653</f>
        <v>0</v>
      </c>
      <c r="L653" s="69"/>
      <c r="M653" s="69">
        <f t="shared" ref="M653:M716" si="329">J653-D653</f>
        <v>-3823</v>
      </c>
      <c r="N653" s="190">
        <f t="shared" ref="N653:N715" si="330">J653/D653*100</f>
        <v>0</v>
      </c>
    </row>
    <row r="654" spans="1:14" s="46" customFormat="1" ht="36" x14ac:dyDescent="0.2">
      <c r="A654" s="102" t="s">
        <v>1182</v>
      </c>
      <c r="B654" s="44" t="s">
        <v>1413</v>
      </c>
      <c r="C654" s="44" t="s">
        <v>570</v>
      </c>
      <c r="D654" s="71"/>
      <c r="E654" s="62"/>
      <c r="F654" s="163">
        <f>F655</f>
        <v>142700</v>
      </c>
      <c r="G654" s="163">
        <f t="shared" si="327"/>
        <v>142700</v>
      </c>
      <c r="H654" s="163"/>
      <c r="I654" s="163">
        <f t="shared" ref="I654" si="331">I655</f>
        <v>142700</v>
      </c>
      <c r="J654" s="163">
        <f t="shared" ref="J654" si="332">J655</f>
        <v>102764.6</v>
      </c>
      <c r="K654" s="164">
        <f t="shared" si="328"/>
        <v>-39935.399999999994</v>
      </c>
      <c r="L654" s="164">
        <f t="shared" ref="L654:L716" si="333">J654/I654*100</f>
        <v>72.014435879467413</v>
      </c>
      <c r="M654" s="164">
        <f t="shared" si="329"/>
        <v>102764.6</v>
      </c>
      <c r="N654" s="154"/>
    </row>
    <row r="655" spans="1:14" s="46" customFormat="1" ht="60" x14ac:dyDescent="0.2">
      <c r="A655" s="104" t="s">
        <v>1184</v>
      </c>
      <c r="B655" s="44" t="s">
        <v>1412</v>
      </c>
      <c r="C655" s="45"/>
      <c r="D655" s="71"/>
      <c r="E655" s="62"/>
      <c r="F655" s="62">
        <v>142700</v>
      </c>
      <c r="G655" s="62">
        <f t="shared" si="327"/>
        <v>142700</v>
      </c>
      <c r="H655" s="62"/>
      <c r="I655" s="62">
        <v>142700</v>
      </c>
      <c r="J655" s="62">
        <v>102764.6</v>
      </c>
      <c r="K655" s="69">
        <f t="shared" si="328"/>
        <v>-39935.399999999994</v>
      </c>
      <c r="L655" s="69">
        <f t="shared" si="333"/>
        <v>72.014435879467413</v>
      </c>
      <c r="M655" s="69">
        <f t="shared" si="329"/>
        <v>102764.6</v>
      </c>
      <c r="N655" s="190"/>
    </row>
    <row r="656" spans="1:14" s="42" customFormat="1" ht="22.5" x14ac:dyDescent="0.2">
      <c r="A656" s="52" t="s">
        <v>44</v>
      </c>
      <c r="B656" s="40" t="s">
        <v>571</v>
      </c>
      <c r="C656" s="41" t="s">
        <v>5</v>
      </c>
      <c r="D656" s="163">
        <f>D657</f>
        <v>0</v>
      </c>
      <c r="E656" s="163"/>
      <c r="F656" s="163">
        <f>F657</f>
        <v>0</v>
      </c>
      <c r="G656" s="163">
        <f t="shared" si="327"/>
        <v>0</v>
      </c>
      <c r="H656" s="163"/>
      <c r="I656" s="163"/>
      <c r="J656" s="164"/>
      <c r="K656" s="164">
        <f t="shared" si="328"/>
        <v>0</v>
      </c>
      <c r="L656" s="164"/>
      <c r="M656" s="164">
        <f t="shared" si="329"/>
        <v>0</v>
      </c>
      <c r="N656" s="154"/>
    </row>
    <row r="657" spans="1:14" s="46" customFormat="1" ht="45" x14ac:dyDescent="0.2">
      <c r="A657" s="43" t="s">
        <v>46</v>
      </c>
      <c r="B657" s="44" t="s">
        <v>572</v>
      </c>
      <c r="C657" s="45" t="s">
        <v>5</v>
      </c>
      <c r="D657" s="71">
        <v>0</v>
      </c>
      <c r="E657" s="62"/>
      <c r="F657" s="62"/>
      <c r="G657" s="165">
        <f t="shared" si="327"/>
        <v>0</v>
      </c>
      <c r="H657" s="165"/>
      <c r="I657" s="69"/>
      <c r="J657" s="69"/>
      <c r="K657" s="69">
        <f t="shared" si="328"/>
        <v>0</v>
      </c>
      <c r="L657" s="69"/>
      <c r="M657" s="69">
        <f t="shared" si="329"/>
        <v>0</v>
      </c>
      <c r="N657" s="190"/>
    </row>
    <row r="658" spans="1:14" s="48" customFormat="1" ht="60" x14ac:dyDescent="0.2">
      <c r="A658" s="113" t="s">
        <v>1196</v>
      </c>
      <c r="B658" s="101" t="s">
        <v>1197</v>
      </c>
      <c r="C658" s="35"/>
      <c r="D658" s="161"/>
      <c r="E658" s="158">
        <f>E659</f>
        <v>146000</v>
      </c>
      <c r="F658" s="158">
        <f t="shared" ref="F658:F659" si="334">F659</f>
        <v>146000</v>
      </c>
      <c r="G658" s="158">
        <f t="shared" si="327"/>
        <v>0</v>
      </c>
      <c r="H658" s="158">
        <f t="shared" ref="H658:H707" si="335">F658/E658*100</f>
        <v>100</v>
      </c>
      <c r="I658" s="158">
        <f t="shared" ref="I658:I660" si="336">I659</f>
        <v>146000</v>
      </c>
      <c r="J658" s="158">
        <f t="shared" ref="J658:J660" si="337">J659</f>
        <v>145400</v>
      </c>
      <c r="K658" s="159">
        <f t="shared" si="328"/>
        <v>-600</v>
      </c>
      <c r="L658" s="159">
        <f t="shared" si="333"/>
        <v>99.589041095890408</v>
      </c>
      <c r="M658" s="159">
        <f t="shared" si="329"/>
        <v>145400</v>
      </c>
      <c r="N658" s="155"/>
    </row>
    <row r="659" spans="1:14" s="42" customFormat="1" ht="36" x14ac:dyDescent="0.2">
      <c r="A659" s="114" t="s">
        <v>1181</v>
      </c>
      <c r="B659" s="103" t="s">
        <v>1198</v>
      </c>
      <c r="C659" s="41"/>
      <c r="D659" s="162"/>
      <c r="E659" s="163">
        <v>146000</v>
      </c>
      <c r="F659" s="163">
        <f t="shared" si="334"/>
        <v>146000</v>
      </c>
      <c r="G659" s="163">
        <f t="shared" si="327"/>
        <v>0</v>
      </c>
      <c r="H659" s="163">
        <f t="shared" si="335"/>
        <v>100</v>
      </c>
      <c r="I659" s="163">
        <f t="shared" si="336"/>
        <v>146000</v>
      </c>
      <c r="J659" s="163">
        <f t="shared" si="337"/>
        <v>145400</v>
      </c>
      <c r="K659" s="164">
        <f t="shared" si="328"/>
        <v>-600</v>
      </c>
      <c r="L659" s="164">
        <f t="shared" si="333"/>
        <v>99.589041095890408</v>
      </c>
      <c r="M659" s="164">
        <f t="shared" si="329"/>
        <v>145400</v>
      </c>
      <c r="N659" s="154"/>
    </row>
    <row r="660" spans="1:14" s="42" customFormat="1" ht="36" x14ac:dyDescent="0.2">
      <c r="A660" s="102" t="s">
        <v>1182</v>
      </c>
      <c r="B660" s="103" t="s">
        <v>1199</v>
      </c>
      <c r="C660" s="41"/>
      <c r="D660" s="162"/>
      <c r="E660" s="163"/>
      <c r="F660" s="163">
        <f>F661</f>
        <v>146000</v>
      </c>
      <c r="G660" s="163">
        <f t="shared" si="327"/>
        <v>146000</v>
      </c>
      <c r="H660" s="163"/>
      <c r="I660" s="163">
        <f t="shared" si="336"/>
        <v>146000</v>
      </c>
      <c r="J660" s="163">
        <f t="shared" si="337"/>
        <v>145400</v>
      </c>
      <c r="K660" s="164">
        <f t="shared" si="328"/>
        <v>-600</v>
      </c>
      <c r="L660" s="164">
        <f t="shared" si="333"/>
        <v>99.589041095890408</v>
      </c>
      <c r="M660" s="164">
        <f t="shared" si="329"/>
        <v>145400</v>
      </c>
      <c r="N660" s="154"/>
    </row>
    <row r="661" spans="1:14" s="46" customFormat="1" ht="60" x14ac:dyDescent="0.2">
      <c r="A661" s="104" t="s">
        <v>1184</v>
      </c>
      <c r="B661" s="115" t="s">
        <v>1200</v>
      </c>
      <c r="C661" s="45"/>
      <c r="D661" s="71"/>
      <c r="E661" s="62"/>
      <c r="F661" s="62">
        <v>146000</v>
      </c>
      <c r="G661" s="62">
        <f t="shared" si="327"/>
        <v>146000</v>
      </c>
      <c r="H661" s="62"/>
      <c r="I661" s="69">
        <v>146000</v>
      </c>
      <c r="J661" s="69">
        <v>145400</v>
      </c>
      <c r="K661" s="69">
        <f t="shared" si="328"/>
        <v>-600</v>
      </c>
      <c r="L661" s="69">
        <f t="shared" si="333"/>
        <v>99.589041095890408</v>
      </c>
      <c r="M661" s="69">
        <f t="shared" si="329"/>
        <v>145400</v>
      </c>
      <c r="N661" s="190"/>
    </row>
    <row r="662" spans="1:14" s="48" customFormat="1" ht="95.25" x14ac:dyDescent="0.2">
      <c r="A662" s="47" t="s">
        <v>573</v>
      </c>
      <c r="B662" s="37" t="s">
        <v>574</v>
      </c>
      <c r="C662" s="35" t="s">
        <v>5</v>
      </c>
      <c r="D662" s="158">
        <f>D663</f>
        <v>202189226.19999999</v>
      </c>
      <c r="E662" s="158">
        <f>E663</f>
        <v>222598000</v>
      </c>
      <c r="F662" s="158">
        <f>F663</f>
        <v>222598000</v>
      </c>
      <c r="G662" s="158">
        <f t="shared" si="327"/>
        <v>0</v>
      </c>
      <c r="H662" s="158">
        <f t="shared" si="335"/>
        <v>100</v>
      </c>
      <c r="I662" s="158">
        <f t="shared" ref="I662:J662" si="338">I663</f>
        <v>222598000</v>
      </c>
      <c r="J662" s="158">
        <f t="shared" si="338"/>
        <v>222598000</v>
      </c>
      <c r="K662" s="159">
        <f t="shared" si="328"/>
        <v>0</v>
      </c>
      <c r="L662" s="159">
        <f t="shared" si="333"/>
        <v>100</v>
      </c>
      <c r="M662" s="159">
        <f t="shared" si="329"/>
        <v>20408773.800000012</v>
      </c>
      <c r="N662" s="155">
        <f t="shared" si="330"/>
        <v>110.09389777267964</v>
      </c>
    </row>
    <row r="663" spans="1:14" s="42" customFormat="1" ht="33.75" x14ac:dyDescent="0.2">
      <c r="A663" s="39" t="s">
        <v>226</v>
      </c>
      <c r="B663" s="40" t="s">
        <v>575</v>
      </c>
      <c r="C663" s="41" t="s">
        <v>5</v>
      </c>
      <c r="D663" s="163">
        <f>D664+D672</f>
        <v>202189226.19999999</v>
      </c>
      <c r="E663" s="163">
        <v>222598000</v>
      </c>
      <c r="F663" s="163">
        <f>F664+F672</f>
        <v>222598000</v>
      </c>
      <c r="G663" s="163">
        <f t="shared" si="327"/>
        <v>0</v>
      </c>
      <c r="H663" s="163">
        <f t="shared" si="335"/>
        <v>100</v>
      </c>
      <c r="I663" s="163">
        <f t="shared" ref="I663:J663" si="339">I664+I672</f>
        <v>222598000</v>
      </c>
      <c r="J663" s="163">
        <f t="shared" si="339"/>
        <v>222598000</v>
      </c>
      <c r="K663" s="164">
        <f t="shared" si="328"/>
        <v>0</v>
      </c>
      <c r="L663" s="164">
        <f t="shared" si="333"/>
        <v>100</v>
      </c>
      <c r="M663" s="164">
        <f t="shared" si="329"/>
        <v>20408773.800000012</v>
      </c>
      <c r="N663" s="154">
        <f t="shared" si="330"/>
        <v>110.09389777267964</v>
      </c>
    </row>
    <row r="664" spans="1:14" s="42" customFormat="1" x14ac:dyDescent="0.2">
      <c r="A664" s="39" t="s">
        <v>13</v>
      </c>
      <c r="B664" s="40" t="s">
        <v>576</v>
      </c>
      <c r="C664" s="41" t="s">
        <v>5</v>
      </c>
      <c r="D664" s="163">
        <f>D665+D668</f>
        <v>193856942.54999998</v>
      </c>
      <c r="E664" s="163"/>
      <c r="F664" s="163">
        <f>F665+F668+F670</f>
        <v>222598000</v>
      </c>
      <c r="G664" s="163">
        <f t="shared" si="327"/>
        <v>222598000</v>
      </c>
      <c r="H664" s="163"/>
      <c r="I664" s="163">
        <f t="shared" ref="I664:J664" si="340">I665+I668+I670</f>
        <v>222598000</v>
      </c>
      <c r="J664" s="163">
        <f t="shared" si="340"/>
        <v>222598000</v>
      </c>
      <c r="K664" s="164">
        <f t="shared" si="328"/>
        <v>0</v>
      </c>
      <c r="L664" s="164">
        <f t="shared" si="333"/>
        <v>100</v>
      </c>
      <c r="M664" s="164">
        <f t="shared" si="329"/>
        <v>28741057.450000018</v>
      </c>
      <c r="N664" s="154">
        <f t="shared" si="330"/>
        <v>114.82591083504119</v>
      </c>
    </row>
    <row r="665" spans="1:14" s="42" customFormat="1" ht="33.75" x14ac:dyDescent="0.2">
      <c r="A665" s="39" t="s">
        <v>15</v>
      </c>
      <c r="B665" s="40" t="s">
        <v>577</v>
      </c>
      <c r="C665" s="41" t="s">
        <v>5</v>
      </c>
      <c r="D665" s="163">
        <f>SUM(D666:D667)</f>
        <v>192143679.54999998</v>
      </c>
      <c r="E665" s="163"/>
      <c r="F665" s="163">
        <f>SUM(F666:F667)</f>
        <v>0</v>
      </c>
      <c r="G665" s="163">
        <f t="shared" si="327"/>
        <v>0</v>
      </c>
      <c r="H665" s="163"/>
      <c r="I665" s="163"/>
      <c r="J665" s="164"/>
      <c r="K665" s="164">
        <f t="shared" si="328"/>
        <v>0</v>
      </c>
      <c r="L665" s="164"/>
      <c r="M665" s="164">
        <f t="shared" si="329"/>
        <v>-192143679.54999998</v>
      </c>
      <c r="N665" s="154">
        <f t="shared" si="330"/>
        <v>0</v>
      </c>
    </row>
    <row r="666" spans="1:14" s="46" customFormat="1" x14ac:dyDescent="0.2">
      <c r="A666" s="43" t="s">
        <v>17</v>
      </c>
      <c r="B666" s="44" t="s">
        <v>578</v>
      </c>
      <c r="C666" s="45" t="s">
        <v>5</v>
      </c>
      <c r="D666" s="71">
        <v>145385741.19999999</v>
      </c>
      <c r="E666" s="62"/>
      <c r="F666" s="62"/>
      <c r="G666" s="165">
        <f t="shared" si="327"/>
        <v>0</v>
      </c>
      <c r="H666" s="165"/>
      <c r="I666" s="69"/>
      <c r="J666" s="69"/>
      <c r="K666" s="69">
        <f t="shared" si="328"/>
        <v>0</v>
      </c>
      <c r="L666" s="69"/>
      <c r="M666" s="69">
        <f t="shared" si="329"/>
        <v>-145385741.19999999</v>
      </c>
      <c r="N666" s="190">
        <f t="shared" si="330"/>
        <v>0</v>
      </c>
    </row>
    <row r="667" spans="1:14" s="46" customFormat="1" ht="33.75" x14ac:dyDescent="0.2">
      <c r="A667" s="43" t="s">
        <v>19</v>
      </c>
      <c r="B667" s="44" t="s">
        <v>579</v>
      </c>
      <c r="C667" s="45" t="s">
        <v>5</v>
      </c>
      <c r="D667" s="71">
        <v>46757938.350000001</v>
      </c>
      <c r="E667" s="62"/>
      <c r="F667" s="62"/>
      <c r="G667" s="165">
        <f t="shared" si="327"/>
        <v>0</v>
      </c>
      <c r="H667" s="165"/>
      <c r="I667" s="69"/>
      <c r="J667" s="69"/>
      <c r="K667" s="69">
        <f t="shared" si="328"/>
        <v>0</v>
      </c>
      <c r="L667" s="69"/>
      <c r="M667" s="69">
        <f t="shared" si="329"/>
        <v>-46757938.350000001</v>
      </c>
      <c r="N667" s="190">
        <f t="shared" si="330"/>
        <v>0</v>
      </c>
    </row>
    <row r="668" spans="1:14" s="42" customFormat="1" x14ac:dyDescent="0.2">
      <c r="A668" s="39" t="s">
        <v>32</v>
      </c>
      <c r="B668" s="40" t="s">
        <v>580</v>
      </c>
      <c r="C668" s="41" t="s">
        <v>5</v>
      </c>
      <c r="D668" s="163">
        <f>D669</f>
        <v>1713263</v>
      </c>
      <c r="E668" s="163"/>
      <c r="F668" s="163">
        <f>F669</f>
        <v>0</v>
      </c>
      <c r="G668" s="158">
        <f t="shared" si="327"/>
        <v>0</v>
      </c>
      <c r="H668" s="158"/>
      <c r="I668" s="164"/>
      <c r="J668" s="164"/>
      <c r="K668" s="164">
        <f t="shared" si="328"/>
        <v>0</v>
      </c>
      <c r="L668" s="164"/>
      <c r="M668" s="164">
        <f t="shared" si="329"/>
        <v>-1713263</v>
      </c>
      <c r="N668" s="154">
        <f t="shared" si="330"/>
        <v>0</v>
      </c>
    </row>
    <row r="669" spans="1:14" s="46" customFormat="1" ht="22.5" x14ac:dyDescent="0.2">
      <c r="A669" s="43" t="s">
        <v>40</v>
      </c>
      <c r="B669" s="44" t="s">
        <v>581</v>
      </c>
      <c r="C669" s="45" t="s">
        <v>5</v>
      </c>
      <c r="D669" s="71">
        <v>1713263</v>
      </c>
      <c r="E669" s="62"/>
      <c r="F669" s="62"/>
      <c r="G669" s="165">
        <f t="shared" si="327"/>
        <v>0</v>
      </c>
      <c r="H669" s="165"/>
      <c r="I669" s="69"/>
      <c r="J669" s="69"/>
      <c r="K669" s="69">
        <f t="shared" si="328"/>
        <v>0</v>
      </c>
      <c r="L669" s="69"/>
      <c r="M669" s="69">
        <f t="shared" si="329"/>
        <v>-1713263</v>
      </c>
      <c r="N669" s="190">
        <f t="shared" si="330"/>
        <v>0</v>
      </c>
    </row>
    <row r="670" spans="1:14" s="46" customFormat="1" ht="36" x14ac:dyDescent="0.2">
      <c r="A670" s="102" t="s">
        <v>1182</v>
      </c>
      <c r="B670" s="44" t="s">
        <v>1414</v>
      </c>
      <c r="C670" s="45"/>
      <c r="D670" s="71"/>
      <c r="E670" s="62"/>
      <c r="F670" s="163">
        <f>F671</f>
        <v>222598000</v>
      </c>
      <c r="G670" s="163">
        <f t="shared" si="327"/>
        <v>222598000</v>
      </c>
      <c r="H670" s="163"/>
      <c r="I670" s="163">
        <f t="shared" ref="I670" si="341">I671</f>
        <v>222598000</v>
      </c>
      <c r="J670" s="163">
        <f t="shared" ref="J670" si="342">J671</f>
        <v>222598000</v>
      </c>
      <c r="K670" s="164">
        <f t="shared" si="328"/>
        <v>0</v>
      </c>
      <c r="L670" s="164">
        <f t="shared" si="333"/>
        <v>100</v>
      </c>
      <c r="M670" s="164">
        <f t="shared" si="329"/>
        <v>222598000</v>
      </c>
      <c r="N670" s="154"/>
    </row>
    <row r="671" spans="1:14" s="46" customFormat="1" ht="60" x14ac:dyDescent="0.2">
      <c r="A671" s="104" t="s">
        <v>1184</v>
      </c>
      <c r="B671" s="44" t="s">
        <v>1415</v>
      </c>
      <c r="C671" s="45"/>
      <c r="D671" s="71"/>
      <c r="E671" s="62"/>
      <c r="F671" s="62">
        <v>222598000</v>
      </c>
      <c r="G671" s="62">
        <f t="shared" si="327"/>
        <v>222598000</v>
      </c>
      <c r="H671" s="62"/>
      <c r="I671" s="62">
        <v>222598000</v>
      </c>
      <c r="J671" s="62">
        <v>222598000</v>
      </c>
      <c r="K671" s="69">
        <f t="shared" si="328"/>
        <v>0</v>
      </c>
      <c r="L671" s="69">
        <f t="shared" si="333"/>
        <v>100</v>
      </c>
      <c r="M671" s="69">
        <f t="shared" si="329"/>
        <v>222598000</v>
      </c>
      <c r="N671" s="190"/>
    </row>
    <row r="672" spans="1:14" s="42" customFormat="1" ht="22.5" x14ac:dyDescent="0.2">
      <c r="A672" s="39" t="s">
        <v>44</v>
      </c>
      <c r="B672" s="40" t="s">
        <v>582</v>
      </c>
      <c r="C672" s="41" t="s">
        <v>5</v>
      </c>
      <c r="D672" s="163">
        <f>SUM(D673:D674)</f>
        <v>8332283.6500000004</v>
      </c>
      <c r="E672" s="163"/>
      <c r="F672" s="163">
        <f>SUM(F673:F674)</f>
        <v>0</v>
      </c>
      <c r="G672" s="158">
        <f t="shared" si="327"/>
        <v>0</v>
      </c>
      <c r="H672" s="158"/>
      <c r="I672" s="164"/>
      <c r="J672" s="164"/>
      <c r="K672" s="164">
        <f t="shared" si="328"/>
        <v>0</v>
      </c>
      <c r="L672" s="164"/>
      <c r="M672" s="164">
        <f t="shared" si="329"/>
        <v>-8332283.6500000004</v>
      </c>
      <c r="N672" s="154"/>
    </row>
    <row r="673" spans="1:14" s="46" customFormat="1" ht="33.75" x14ac:dyDescent="0.2">
      <c r="A673" s="43" t="s">
        <v>79</v>
      </c>
      <c r="B673" s="44" t="s">
        <v>583</v>
      </c>
      <c r="C673" s="45" t="s">
        <v>5</v>
      </c>
      <c r="D673" s="71">
        <v>6251124.75</v>
      </c>
      <c r="E673" s="167"/>
      <c r="F673" s="62"/>
      <c r="G673" s="165">
        <f t="shared" si="327"/>
        <v>0</v>
      </c>
      <c r="H673" s="165"/>
      <c r="I673" s="69"/>
      <c r="J673" s="69"/>
      <c r="K673" s="69">
        <f t="shared" si="328"/>
        <v>0</v>
      </c>
      <c r="L673" s="69"/>
      <c r="M673" s="69">
        <f t="shared" si="329"/>
        <v>-6251124.75</v>
      </c>
      <c r="N673" s="190">
        <f t="shared" si="330"/>
        <v>0</v>
      </c>
    </row>
    <row r="674" spans="1:14" s="46" customFormat="1" ht="45" x14ac:dyDescent="0.2">
      <c r="A674" s="43" t="s">
        <v>46</v>
      </c>
      <c r="B674" s="44" t="s">
        <v>584</v>
      </c>
      <c r="C674" s="45" t="s">
        <v>5</v>
      </c>
      <c r="D674" s="71">
        <v>2081158.9</v>
      </c>
      <c r="E674" s="62"/>
      <c r="F674" s="62"/>
      <c r="G674" s="165">
        <f t="shared" si="327"/>
        <v>0</v>
      </c>
      <c r="H674" s="165"/>
      <c r="I674" s="69"/>
      <c r="J674" s="69"/>
      <c r="K674" s="69">
        <f t="shared" si="328"/>
        <v>0</v>
      </c>
      <c r="L674" s="69"/>
      <c r="M674" s="69">
        <f t="shared" si="329"/>
        <v>-2081158.9</v>
      </c>
      <c r="N674" s="190">
        <f t="shared" si="330"/>
        <v>0</v>
      </c>
    </row>
    <row r="675" spans="1:14" s="56" customFormat="1" ht="26.25" x14ac:dyDescent="0.25">
      <c r="A675" s="116" t="s">
        <v>1201</v>
      </c>
      <c r="B675" s="111" t="s">
        <v>1202</v>
      </c>
      <c r="C675" s="55"/>
      <c r="D675" s="191"/>
      <c r="E675" s="158">
        <f>E676</f>
        <v>60000</v>
      </c>
      <c r="F675" s="158">
        <f>F676</f>
        <v>60000</v>
      </c>
      <c r="G675" s="158">
        <f t="shared" si="327"/>
        <v>0</v>
      </c>
      <c r="H675" s="158">
        <f t="shared" si="335"/>
        <v>100</v>
      </c>
      <c r="I675" s="158">
        <f t="shared" ref="I675:J677" si="343">I676</f>
        <v>60000</v>
      </c>
      <c r="J675" s="158">
        <f t="shared" si="343"/>
        <v>60000</v>
      </c>
      <c r="K675" s="159">
        <f t="shared" si="328"/>
        <v>0</v>
      </c>
      <c r="L675" s="159">
        <f t="shared" si="333"/>
        <v>100</v>
      </c>
      <c r="M675" s="159">
        <f t="shared" si="329"/>
        <v>60000</v>
      </c>
      <c r="N675" s="155"/>
    </row>
    <row r="676" spans="1:14" s="42" customFormat="1" ht="36" x14ac:dyDescent="0.2">
      <c r="A676" s="117" t="s">
        <v>1181</v>
      </c>
      <c r="B676" s="103" t="s">
        <v>1203</v>
      </c>
      <c r="C676" s="41"/>
      <c r="D676" s="162"/>
      <c r="E676" s="163">
        <v>60000</v>
      </c>
      <c r="F676" s="163">
        <f>F677</f>
        <v>60000</v>
      </c>
      <c r="G676" s="163">
        <f t="shared" si="327"/>
        <v>0</v>
      </c>
      <c r="H676" s="163">
        <f t="shared" si="335"/>
        <v>100</v>
      </c>
      <c r="I676" s="163">
        <f t="shared" si="343"/>
        <v>60000</v>
      </c>
      <c r="J676" s="163">
        <f t="shared" si="343"/>
        <v>60000</v>
      </c>
      <c r="K676" s="164">
        <f t="shared" si="328"/>
        <v>0</v>
      </c>
      <c r="L676" s="164">
        <f t="shared" si="333"/>
        <v>100</v>
      </c>
      <c r="M676" s="164">
        <f t="shared" si="329"/>
        <v>60000</v>
      </c>
      <c r="N676" s="154"/>
    </row>
    <row r="677" spans="1:14" s="42" customFormat="1" ht="36" x14ac:dyDescent="0.2">
      <c r="A677" s="106" t="s">
        <v>1182</v>
      </c>
      <c r="B677" s="103" t="s">
        <v>1204</v>
      </c>
      <c r="C677" s="41"/>
      <c r="D677" s="162"/>
      <c r="E677" s="163"/>
      <c r="F677" s="163">
        <f>F678</f>
        <v>60000</v>
      </c>
      <c r="G677" s="163">
        <f t="shared" si="327"/>
        <v>60000</v>
      </c>
      <c r="H677" s="163"/>
      <c r="I677" s="163">
        <f t="shared" si="343"/>
        <v>60000</v>
      </c>
      <c r="J677" s="163">
        <f t="shared" si="343"/>
        <v>60000</v>
      </c>
      <c r="K677" s="164">
        <f t="shared" si="328"/>
        <v>0</v>
      </c>
      <c r="L677" s="164">
        <f t="shared" si="333"/>
        <v>100</v>
      </c>
      <c r="M677" s="164">
        <f t="shared" si="329"/>
        <v>60000</v>
      </c>
      <c r="N677" s="154"/>
    </row>
    <row r="678" spans="1:14" s="46" customFormat="1" ht="60" x14ac:dyDescent="0.2">
      <c r="A678" s="107" t="s">
        <v>1184</v>
      </c>
      <c r="B678" s="115" t="s">
        <v>1205</v>
      </c>
      <c r="C678" s="45"/>
      <c r="D678" s="71"/>
      <c r="E678" s="62"/>
      <c r="F678" s="62">
        <v>60000</v>
      </c>
      <c r="G678" s="62">
        <f t="shared" si="327"/>
        <v>60000</v>
      </c>
      <c r="H678" s="62"/>
      <c r="I678" s="69">
        <v>60000</v>
      </c>
      <c r="J678" s="69">
        <v>60000</v>
      </c>
      <c r="K678" s="69">
        <f t="shared" si="328"/>
        <v>0</v>
      </c>
      <c r="L678" s="69">
        <f t="shared" si="333"/>
        <v>100</v>
      </c>
      <c r="M678" s="69">
        <f t="shared" si="329"/>
        <v>60000</v>
      </c>
      <c r="N678" s="190"/>
    </row>
    <row r="679" spans="1:14" s="48" customFormat="1" ht="84.75" x14ac:dyDescent="0.2">
      <c r="A679" s="47" t="s">
        <v>331</v>
      </c>
      <c r="B679" s="37" t="s">
        <v>585</v>
      </c>
      <c r="C679" s="35" t="s">
        <v>5</v>
      </c>
      <c r="D679" s="158">
        <f t="shared" ref="D679:D681" si="344">D680</f>
        <v>16540278.25</v>
      </c>
      <c r="E679" s="158"/>
      <c r="F679" s="158">
        <f t="shared" ref="F679:F681" si="345">F680</f>
        <v>0</v>
      </c>
      <c r="G679" s="158">
        <f t="shared" si="327"/>
        <v>0</v>
      </c>
      <c r="H679" s="158"/>
      <c r="I679" s="158"/>
      <c r="J679" s="159"/>
      <c r="K679" s="159">
        <f t="shared" si="328"/>
        <v>0</v>
      </c>
      <c r="L679" s="159"/>
      <c r="M679" s="159">
        <f t="shared" si="329"/>
        <v>-16540278.25</v>
      </c>
      <c r="N679" s="155">
        <f t="shared" si="330"/>
        <v>0</v>
      </c>
    </row>
    <row r="680" spans="1:14" s="42" customFormat="1" ht="33.75" x14ac:dyDescent="0.2">
      <c r="A680" s="60" t="s">
        <v>1087</v>
      </c>
      <c r="B680" s="40" t="s">
        <v>586</v>
      </c>
      <c r="C680" s="41" t="s">
        <v>5</v>
      </c>
      <c r="D680" s="163">
        <f t="shared" si="344"/>
        <v>16540278.25</v>
      </c>
      <c r="E680" s="163"/>
      <c r="F680" s="163">
        <f t="shared" si="345"/>
        <v>0</v>
      </c>
      <c r="G680" s="158">
        <f t="shared" si="327"/>
        <v>0</v>
      </c>
      <c r="H680" s="158"/>
      <c r="I680" s="163"/>
      <c r="J680" s="164"/>
      <c r="K680" s="164">
        <f t="shared" si="328"/>
        <v>0</v>
      </c>
      <c r="L680" s="164"/>
      <c r="M680" s="164">
        <f t="shared" si="329"/>
        <v>-16540278.25</v>
      </c>
      <c r="N680" s="154">
        <f t="shared" si="330"/>
        <v>0</v>
      </c>
    </row>
    <row r="681" spans="1:14" s="42" customFormat="1" ht="22.5" x14ac:dyDescent="0.2">
      <c r="A681" s="52" t="s">
        <v>44</v>
      </c>
      <c r="B681" s="40" t="s">
        <v>587</v>
      </c>
      <c r="C681" s="41" t="s">
        <v>5</v>
      </c>
      <c r="D681" s="163">
        <f t="shared" si="344"/>
        <v>16540278.25</v>
      </c>
      <c r="E681" s="163"/>
      <c r="F681" s="163">
        <f t="shared" si="345"/>
        <v>0</v>
      </c>
      <c r="G681" s="158">
        <f t="shared" si="327"/>
        <v>0</v>
      </c>
      <c r="H681" s="158"/>
      <c r="I681" s="163"/>
      <c r="J681" s="164"/>
      <c r="K681" s="164">
        <f t="shared" si="328"/>
        <v>0</v>
      </c>
      <c r="L681" s="164"/>
      <c r="M681" s="164">
        <f t="shared" si="329"/>
        <v>-16540278.25</v>
      </c>
      <c r="N681" s="154">
        <f t="shared" si="330"/>
        <v>0</v>
      </c>
    </row>
    <row r="682" spans="1:14" s="46" customFormat="1" ht="33.75" x14ac:dyDescent="0.2">
      <c r="A682" s="43" t="s">
        <v>79</v>
      </c>
      <c r="B682" s="44" t="s">
        <v>588</v>
      </c>
      <c r="C682" s="45" t="s">
        <v>5</v>
      </c>
      <c r="D682" s="71">
        <v>16540278.25</v>
      </c>
      <c r="E682" s="62"/>
      <c r="F682" s="62"/>
      <c r="G682" s="165">
        <f t="shared" si="327"/>
        <v>0</v>
      </c>
      <c r="H682" s="165"/>
      <c r="I682" s="69"/>
      <c r="J682" s="69"/>
      <c r="K682" s="69">
        <f t="shared" si="328"/>
        <v>0</v>
      </c>
      <c r="L682" s="69"/>
      <c r="M682" s="69">
        <f t="shared" si="329"/>
        <v>-16540278.25</v>
      </c>
      <c r="N682" s="190">
        <f t="shared" si="330"/>
        <v>0</v>
      </c>
    </row>
    <row r="683" spans="1:14" s="42" customFormat="1" ht="67.5" x14ac:dyDescent="0.2">
      <c r="A683" s="39" t="s">
        <v>589</v>
      </c>
      <c r="B683" s="40" t="s">
        <v>590</v>
      </c>
      <c r="C683" s="41" t="s">
        <v>5</v>
      </c>
      <c r="D683" s="163">
        <f t="shared" ref="D683:D685" si="346">D684</f>
        <v>10003671.75</v>
      </c>
      <c r="E683" s="163"/>
      <c r="F683" s="163">
        <f t="shared" ref="F683:F684" si="347">F684</f>
        <v>0</v>
      </c>
      <c r="G683" s="158">
        <f t="shared" si="327"/>
        <v>0</v>
      </c>
      <c r="H683" s="158"/>
      <c r="I683" s="163"/>
      <c r="J683" s="164"/>
      <c r="K683" s="164">
        <f t="shared" si="328"/>
        <v>0</v>
      </c>
      <c r="L683" s="164"/>
      <c r="M683" s="164">
        <f t="shared" si="329"/>
        <v>-10003671.75</v>
      </c>
      <c r="N683" s="154">
        <f t="shared" si="330"/>
        <v>0</v>
      </c>
    </row>
    <row r="684" spans="1:14" s="42" customFormat="1" ht="33.75" x14ac:dyDescent="0.2">
      <c r="A684" s="39" t="s">
        <v>1087</v>
      </c>
      <c r="B684" s="40" t="s">
        <v>591</v>
      </c>
      <c r="C684" s="41" t="s">
        <v>5</v>
      </c>
      <c r="D684" s="163">
        <f t="shared" si="346"/>
        <v>10003671.75</v>
      </c>
      <c r="E684" s="163"/>
      <c r="F684" s="163">
        <f t="shared" si="347"/>
        <v>0</v>
      </c>
      <c r="G684" s="158">
        <f t="shared" si="327"/>
        <v>0</v>
      </c>
      <c r="H684" s="158"/>
      <c r="I684" s="163"/>
      <c r="J684" s="164"/>
      <c r="K684" s="164">
        <f t="shared" si="328"/>
        <v>0</v>
      </c>
      <c r="L684" s="164"/>
      <c r="M684" s="164">
        <f t="shared" si="329"/>
        <v>-10003671.75</v>
      </c>
      <c r="N684" s="154">
        <f t="shared" si="330"/>
        <v>0</v>
      </c>
    </row>
    <row r="685" spans="1:14" s="42" customFormat="1" ht="22.5" x14ac:dyDescent="0.2">
      <c r="A685" s="39" t="s">
        <v>44</v>
      </c>
      <c r="B685" s="40" t="s">
        <v>592</v>
      </c>
      <c r="C685" s="41" t="s">
        <v>5</v>
      </c>
      <c r="D685" s="163">
        <f t="shared" si="346"/>
        <v>10003671.75</v>
      </c>
      <c r="E685" s="163"/>
      <c r="F685" s="163"/>
      <c r="G685" s="158">
        <f t="shared" si="327"/>
        <v>0</v>
      </c>
      <c r="H685" s="158"/>
      <c r="I685" s="163"/>
      <c r="J685" s="164"/>
      <c r="K685" s="164">
        <f t="shared" si="328"/>
        <v>0</v>
      </c>
      <c r="L685" s="164"/>
      <c r="M685" s="164">
        <f t="shared" si="329"/>
        <v>-10003671.75</v>
      </c>
      <c r="N685" s="154">
        <f t="shared" si="330"/>
        <v>0</v>
      </c>
    </row>
    <row r="686" spans="1:14" s="46" customFormat="1" ht="33.75" x14ac:dyDescent="0.2">
      <c r="A686" s="43" t="s">
        <v>79</v>
      </c>
      <c r="B686" s="44" t="s">
        <v>593</v>
      </c>
      <c r="C686" s="45" t="s">
        <v>5</v>
      </c>
      <c r="D686" s="71">
        <v>10003671.75</v>
      </c>
      <c r="E686" s="62"/>
      <c r="F686" s="62"/>
      <c r="G686" s="165">
        <f t="shared" si="327"/>
        <v>0</v>
      </c>
      <c r="H686" s="165"/>
      <c r="I686" s="69"/>
      <c r="J686" s="69"/>
      <c r="K686" s="69">
        <f t="shared" si="328"/>
        <v>0</v>
      </c>
      <c r="L686" s="69"/>
      <c r="M686" s="69">
        <f t="shared" si="329"/>
        <v>-10003671.75</v>
      </c>
      <c r="N686" s="190">
        <f t="shared" si="330"/>
        <v>0</v>
      </c>
    </row>
    <row r="687" spans="1:14" s="38" customFormat="1" ht="24" x14ac:dyDescent="0.2">
      <c r="A687" s="53" t="s">
        <v>594</v>
      </c>
      <c r="B687" s="37" t="s">
        <v>595</v>
      </c>
      <c r="C687" s="35" t="s">
        <v>5</v>
      </c>
      <c r="D687" s="158">
        <f>D694+D706+D718</f>
        <v>3749974.85</v>
      </c>
      <c r="E687" s="158">
        <f>E688+E694+E706+E718+E722</f>
        <v>4615000</v>
      </c>
      <c r="F687" s="158">
        <f>F688+F694+F706+F718+F722</f>
        <v>4615000</v>
      </c>
      <c r="G687" s="158">
        <f t="shared" si="327"/>
        <v>0</v>
      </c>
      <c r="H687" s="158"/>
      <c r="I687" s="158">
        <f t="shared" ref="I687:J687" si="348">I688+I694+I706+I718+I722</f>
        <v>4615000</v>
      </c>
      <c r="J687" s="158">
        <f t="shared" si="348"/>
        <v>4593175.47</v>
      </c>
      <c r="K687" s="159">
        <f t="shared" si="328"/>
        <v>-21824.530000000261</v>
      </c>
      <c r="L687" s="159"/>
      <c r="M687" s="159">
        <f t="shared" si="329"/>
        <v>843200.61999999965</v>
      </c>
      <c r="N687" s="155">
        <f t="shared" si="330"/>
        <v>122.48550066942447</v>
      </c>
    </row>
    <row r="688" spans="1:14" s="38" customFormat="1" ht="72" x14ac:dyDescent="0.2">
      <c r="A688" s="53" t="s">
        <v>1206</v>
      </c>
      <c r="B688" s="37" t="s">
        <v>1207</v>
      </c>
      <c r="C688" s="35"/>
      <c r="D688" s="158"/>
      <c r="E688" s="158">
        <f>E689</f>
        <v>38800</v>
      </c>
      <c r="F688" s="158">
        <f>F689</f>
        <v>38800</v>
      </c>
      <c r="G688" s="158">
        <f t="shared" si="327"/>
        <v>0</v>
      </c>
      <c r="H688" s="158">
        <f t="shared" si="335"/>
        <v>100</v>
      </c>
      <c r="I688" s="158">
        <f t="shared" ref="I688:J692" si="349">I689</f>
        <v>38800</v>
      </c>
      <c r="J688" s="158">
        <f t="shared" si="349"/>
        <v>38733.5</v>
      </c>
      <c r="K688" s="164">
        <f t="shared" si="328"/>
        <v>-66.5</v>
      </c>
      <c r="L688" s="164">
        <f t="shared" si="333"/>
        <v>99.828608247422679</v>
      </c>
      <c r="M688" s="164">
        <f t="shared" si="329"/>
        <v>38733.5</v>
      </c>
      <c r="N688" s="154"/>
    </row>
    <row r="689" spans="1:14" s="77" customFormat="1" ht="72" x14ac:dyDescent="0.2">
      <c r="A689" s="118" t="s">
        <v>1208</v>
      </c>
      <c r="B689" s="40" t="s">
        <v>1209</v>
      </c>
      <c r="C689" s="41"/>
      <c r="D689" s="163"/>
      <c r="E689" s="163">
        <f>E690</f>
        <v>38800</v>
      </c>
      <c r="F689" s="163">
        <f>F690</f>
        <v>38800</v>
      </c>
      <c r="G689" s="163">
        <f t="shared" si="327"/>
        <v>0</v>
      </c>
      <c r="H689" s="163">
        <f t="shared" si="335"/>
        <v>100</v>
      </c>
      <c r="I689" s="163">
        <f t="shared" si="349"/>
        <v>38800</v>
      </c>
      <c r="J689" s="163">
        <f t="shared" si="349"/>
        <v>38733.5</v>
      </c>
      <c r="K689" s="164">
        <f t="shared" si="328"/>
        <v>-66.5</v>
      </c>
      <c r="L689" s="164">
        <f t="shared" si="333"/>
        <v>99.828608247422679</v>
      </c>
      <c r="M689" s="164">
        <f t="shared" si="329"/>
        <v>38733.5</v>
      </c>
      <c r="N689" s="154"/>
    </row>
    <row r="690" spans="1:14" s="77" customFormat="1" ht="12" x14ac:dyDescent="0.2">
      <c r="A690" s="118" t="s">
        <v>1210</v>
      </c>
      <c r="B690" s="40" t="s">
        <v>1211</v>
      </c>
      <c r="C690" s="41"/>
      <c r="D690" s="163"/>
      <c r="E690" s="163">
        <v>38800</v>
      </c>
      <c r="F690" s="163">
        <f>F691</f>
        <v>38800</v>
      </c>
      <c r="G690" s="163">
        <f t="shared" si="327"/>
        <v>0</v>
      </c>
      <c r="H690" s="163">
        <f t="shared" si="335"/>
        <v>100</v>
      </c>
      <c r="I690" s="163">
        <f t="shared" si="349"/>
        <v>38800</v>
      </c>
      <c r="J690" s="163">
        <f t="shared" si="349"/>
        <v>38733.5</v>
      </c>
      <c r="K690" s="164">
        <f t="shared" si="328"/>
        <v>-66.5</v>
      </c>
      <c r="L690" s="164">
        <f t="shared" si="333"/>
        <v>99.828608247422679</v>
      </c>
      <c r="M690" s="164">
        <f t="shared" si="329"/>
        <v>38733.5</v>
      </c>
      <c r="N690" s="154"/>
    </row>
    <row r="691" spans="1:14" s="77" customFormat="1" ht="12" x14ac:dyDescent="0.2">
      <c r="A691" s="39" t="s">
        <v>13</v>
      </c>
      <c r="B691" s="40" t="s">
        <v>1416</v>
      </c>
      <c r="C691" s="41"/>
      <c r="D691" s="163"/>
      <c r="E691" s="163"/>
      <c r="F691" s="163">
        <f>F692</f>
        <v>38800</v>
      </c>
      <c r="G691" s="163">
        <f t="shared" si="327"/>
        <v>38800</v>
      </c>
      <c r="H691" s="163"/>
      <c r="I691" s="163">
        <f t="shared" si="349"/>
        <v>38800</v>
      </c>
      <c r="J691" s="163">
        <f t="shared" si="349"/>
        <v>38733.5</v>
      </c>
      <c r="K691" s="164">
        <f t="shared" si="328"/>
        <v>-66.5</v>
      </c>
      <c r="L691" s="164">
        <f t="shared" si="333"/>
        <v>99.828608247422679</v>
      </c>
      <c r="M691" s="164">
        <f t="shared" si="329"/>
        <v>38733.5</v>
      </c>
      <c r="N691" s="154"/>
    </row>
    <row r="692" spans="1:14" s="77" customFormat="1" ht="12" x14ac:dyDescent="0.2">
      <c r="A692" s="39" t="s">
        <v>32</v>
      </c>
      <c r="B692" s="40" t="s">
        <v>1417</v>
      </c>
      <c r="C692" s="41"/>
      <c r="D692" s="163"/>
      <c r="E692" s="163"/>
      <c r="F692" s="163">
        <f>F693</f>
        <v>38800</v>
      </c>
      <c r="G692" s="163">
        <f t="shared" si="327"/>
        <v>38800</v>
      </c>
      <c r="H692" s="163"/>
      <c r="I692" s="163">
        <f t="shared" si="349"/>
        <v>38800</v>
      </c>
      <c r="J692" s="163">
        <f t="shared" si="349"/>
        <v>38733.5</v>
      </c>
      <c r="K692" s="164">
        <f t="shared" si="328"/>
        <v>-66.5</v>
      </c>
      <c r="L692" s="164">
        <f t="shared" si="333"/>
        <v>99.828608247422679</v>
      </c>
      <c r="M692" s="164">
        <f t="shared" si="329"/>
        <v>38733.5</v>
      </c>
      <c r="N692" s="154"/>
    </row>
    <row r="693" spans="1:14" s="200" customFormat="1" ht="22.5" x14ac:dyDescent="0.2">
      <c r="A693" s="43" t="s">
        <v>40</v>
      </c>
      <c r="B693" s="44" t="s">
        <v>1418</v>
      </c>
      <c r="C693" s="55"/>
      <c r="D693" s="165"/>
      <c r="E693" s="165"/>
      <c r="F693" s="62">
        <v>38800</v>
      </c>
      <c r="G693" s="165">
        <f t="shared" si="327"/>
        <v>38800</v>
      </c>
      <c r="H693" s="165"/>
      <c r="I693" s="62">
        <v>38800</v>
      </c>
      <c r="J693" s="69">
        <v>38733.5</v>
      </c>
      <c r="K693" s="69">
        <f t="shared" si="328"/>
        <v>-66.5</v>
      </c>
      <c r="L693" s="69">
        <f t="shared" si="333"/>
        <v>99.828608247422679</v>
      </c>
      <c r="M693" s="69">
        <f t="shared" si="329"/>
        <v>38733.5</v>
      </c>
      <c r="N693" s="190"/>
    </row>
    <row r="694" spans="1:14" s="48" customFormat="1" ht="32.25" x14ac:dyDescent="0.2">
      <c r="A694" s="47" t="s">
        <v>596</v>
      </c>
      <c r="B694" s="37" t="s">
        <v>597</v>
      </c>
      <c r="C694" s="35" t="s">
        <v>5</v>
      </c>
      <c r="D694" s="158">
        <f>D695</f>
        <v>563882.58000000007</v>
      </c>
      <c r="E694" s="158">
        <f>E695</f>
        <v>510600</v>
      </c>
      <c r="F694" s="158">
        <f t="shared" ref="F694:F695" si="350">F695</f>
        <v>510600</v>
      </c>
      <c r="G694" s="158">
        <f t="shared" si="327"/>
        <v>0</v>
      </c>
      <c r="H694" s="158">
        <f t="shared" si="335"/>
        <v>100</v>
      </c>
      <c r="I694" s="158">
        <f t="shared" ref="I694:J695" si="351">I695</f>
        <v>510600</v>
      </c>
      <c r="J694" s="158">
        <f t="shared" si="351"/>
        <v>507869</v>
      </c>
      <c r="K694" s="159">
        <f t="shared" si="328"/>
        <v>-2731</v>
      </c>
      <c r="L694" s="159">
        <f t="shared" si="333"/>
        <v>99.46513905209558</v>
      </c>
      <c r="M694" s="159">
        <f t="shared" si="329"/>
        <v>-56013.580000000075</v>
      </c>
      <c r="N694" s="155">
        <f t="shared" si="330"/>
        <v>90.066446103016688</v>
      </c>
    </row>
    <row r="695" spans="1:14" s="42" customFormat="1" ht="33.75" x14ac:dyDescent="0.2">
      <c r="A695" s="39" t="s">
        <v>1077</v>
      </c>
      <c r="B695" s="40" t="s">
        <v>598</v>
      </c>
      <c r="C695" s="41" t="s">
        <v>5</v>
      </c>
      <c r="D695" s="163">
        <f>D696</f>
        <v>563882.58000000007</v>
      </c>
      <c r="E695" s="163">
        <v>510600</v>
      </c>
      <c r="F695" s="163">
        <f t="shared" si="350"/>
        <v>510600</v>
      </c>
      <c r="G695" s="163">
        <f t="shared" si="327"/>
        <v>0</v>
      </c>
      <c r="H695" s="163">
        <f t="shared" si="335"/>
        <v>100</v>
      </c>
      <c r="I695" s="163">
        <f t="shared" si="351"/>
        <v>510600</v>
      </c>
      <c r="J695" s="163">
        <f t="shared" si="351"/>
        <v>507869</v>
      </c>
      <c r="K695" s="164">
        <f t="shared" si="328"/>
        <v>-2731</v>
      </c>
      <c r="L695" s="164">
        <f t="shared" si="333"/>
        <v>99.46513905209558</v>
      </c>
      <c r="M695" s="164">
        <f t="shared" si="329"/>
        <v>-56013.580000000075</v>
      </c>
      <c r="N695" s="154">
        <f t="shared" si="330"/>
        <v>90.066446103016688</v>
      </c>
    </row>
    <row r="696" spans="1:14" s="42" customFormat="1" x14ac:dyDescent="0.2">
      <c r="A696" s="39" t="s">
        <v>13</v>
      </c>
      <c r="B696" s="40" t="s">
        <v>599</v>
      </c>
      <c r="C696" s="41" t="s">
        <v>5</v>
      </c>
      <c r="D696" s="163">
        <f>D697+D699</f>
        <v>563882.58000000007</v>
      </c>
      <c r="E696" s="163"/>
      <c r="F696" s="163">
        <f>F697+F699+F702+F703</f>
        <v>510600</v>
      </c>
      <c r="G696" s="163">
        <f t="shared" si="327"/>
        <v>510600</v>
      </c>
      <c r="H696" s="163"/>
      <c r="I696" s="163">
        <f t="shared" ref="I696:J696" si="352">I697+I699+I702+I703</f>
        <v>510600</v>
      </c>
      <c r="J696" s="163">
        <f t="shared" si="352"/>
        <v>507869</v>
      </c>
      <c r="K696" s="164">
        <f t="shared" si="328"/>
        <v>-2731</v>
      </c>
      <c r="L696" s="164">
        <f t="shared" si="333"/>
        <v>99.46513905209558</v>
      </c>
      <c r="M696" s="164">
        <f t="shared" si="329"/>
        <v>-56013.580000000075</v>
      </c>
      <c r="N696" s="154">
        <f t="shared" si="330"/>
        <v>90.066446103016688</v>
      </c>
    </row>
    <row r="697" spans="1:14" s="42" customFormat="1" ht="33.75" x14ac:dyDescent="0.2">
      <c r="A697" s="39" t="s">
        <v>15</v>
      </c>
      <c r="B697" s="40" t="s">
        <v>600</v>
      </c>
      <c r="C697" s="41" t="s">
        <v>5</v>
      </c>
      <c r="D697" s="163">
        <f>D698</f>
        <v>63960</v>
      </c>
      <c r="E697" s="163"/>
      <c r="F697" s="163">
        <f>F698</f>
        <v>63980</v>
      </c>
      <c r="G697" s="163">
        <f t="shared" si="327"/>
        <v>63980</v>
      </c>
      <c r="H697" s="163"/>
      <c r="I697" s="163">
        <f t="shared" ref="I697:J697" si="353">I698</f>
        <v>63980</v>
      </c>
      <c r="J697" s="163">
        <f t="shared" si="353"/>
        <v>63980</v>
      </c>
      <c r="K697" s="164">
        <f t="shared" si="328"/>
        <v>0</v>
      </c>
      <c r="L697" s="164">
        <f t="shared" si="333"/>
        <v>100</v>
      </c>
      <c r="M697" s="164">
        <f t="shared" si="329"/>
        <v>20</v>
      </c>
      <c r="N697" s="154">
        <f t="shared" si="330"/>
        <v>100.03126954346466</v>
      </c>
    </row>
    <row r="698" spans="1:14" s="46" customFormat="1" x14ac:dyDescent="0.2">
      <c r="A698" s="43" t="s">
        <v>29</v>
      </c>
      <c r="B698" s="44" t="s">
        <v>601</v>
      </c>
      <c r="C698" s="45" t="s">
        <v>5</v>
      </c>
      <c r="D698" s="71">
        <v>63960</v>
      </c>
      <c r="E698" s="62"/>
      <c r="F698" s="62">
        <v>63980</v>
      </c>
      <c r="G698" s="62">
        <f t="shared" si="327"/>
        <v>63980</v>
      </c>
      <c r="H698" s="62"/>
      <c r="I698" s="69">
        <v>63980</v>
      </c>
      <c r="J698" s="69">
        <v>63980</v>
      </c>
      <c r="K698" s="69">
        <f t="shared" si="328"/>
        <v>0</v>
      </c>
      <c r="L698" s="69">
        <f t="shared" si="333"/>
        <v>100</v>
      </c>
      <c r="M698" s="69">
        <f t="shared" si="329"/>
        <v>20</v>
      </c>
      <c r="N698" s="190">
        <f t="shared" si="330"/>
        <v>100.03126954346466</v>
      </c>
    </row>
    <row r="699" spans="1:14" s="42" customFormat="1" x14ac:dyDescent="0.2">
      <c r="A699" s="39" t="s">
        <v>32</v>
      </c>
      <c r="B699" s="40" t="s">
        <v>602</v>
      </c>
      <c r="C699" s="41" t="s">
        <v>5</v>
      </c>
      <c r="D699" s="163">
        <f>SUM(D700:D701)</f>
        <v>499922.58</v>
      </c>
      <c r="E699" s="163"/>
      <c r="F699" s="163">
        <f>SUM(F700:F701)</f>
        <v>415755</v>
      </c>
      <c r="G699" s="163">
        <f t="shared" si="327"/>
        <v>415755</v>
      </c>
      <c r="H699" s="163"/>
      <c r="I699" s="163">
        <f t="shared" ref="I699:J699" si="354">SUM(I700:I701)</f>
        <v>415755</v>
      </c>
      <c r="J699" s="163">
        <f t="shared" si="354"/>
        <v>415755</v>
      </c>
      <c r="K699" s="164">
        <f t="shared" si="328"/>
        <v>0</v>
      </c>
      <c r="L699" s="164">
        <f t="shared" si="333"/>
        <v>100</v>
      </c>
      <c r="M699" s="164">
        <f t="shared" si="329"/>
        <v>-84167.580000000016</v>
      </c>
      <c r="N699" s="154">
        <f t="shared" si="330"/>
        <v>83.163877094729344</v>
      </c>
    </row>
    <row r="700" spans="1:14" s="46" customFormat="1" ht="22.5" x14ac:dyDescent="0.2">
      <c r="A700" s="43" t="s">
        <v>36</v>
      </c>
      <c r="B700" s="44" t="s">
        <v>603</v>
      </c>
      <c r="C700" s="45" t="s">
        <v>5</v>
      </c>
      <c r="D700" s="71">
        <v>407160</v>
      </c>
      <c r="E700" s="62"/>
      <c r="F700" s="62">
        <v>370980</v>
      </c>
      <c r="G700" s="62">
        <f t="shared" si="327"/>
        <v>370980</v>
      </c>
      <c r="H700" s="62"/>
      <c r="I700" s="69">
        <v>370980</v>
      </c>
      <c r="J700" s="69">
        <v>370980</v>
      </c>
      <c r="K700" s="69">
        <f t="shared" si="328"/>
        <v>0</v>
      </c>
      <c r="L700" s="69">
        <f t="shared" si="333"/>
        <v>100</v>
      </c>
      <c r="M700" s="69">
        <f t="shared" si="329"/>
        <v>-36180</v>
      </c>
      <c r="N700" s="190">
        <f t="shared" si="330"/>
        <v>91.114058355437663</v>
      </c>
    </row>
    <row r="701" spans="1:14" s="46" customFormat="1" ht="22.5" x14ac:dyDescent="0.2">
      <c r="A701" s="43" t="s">
        <v>40</v>
      </c>
      <c r="B701" s="44" t="s">
        <v>604</v>
      </c>
      <c r="C701" s="45" t="s">
        <v>5</v>
      </c>
      <c r="D701" s="71">
        <v>92762.58</v>
      </c>
      <c r="E701" s="62"/>
      <c r="F701" s="62">
        <v>44775</v>
      </c>
      <c r="G701" s="62">
        <f t="shared" si="327"/>
        <v>44775</v>
      </c>
      <c r="H701" s="62"/>
      <c r="I701" s="69">
        <v>44775</v>
      </c>
      <c r="J701" s="69">
        <v>44775</v>
      </c>
      <c r="K701" s="69">
        <f t="shared" si="328"/>
        <v>0</v>
      </c>
      <c r="L701" s="69">
        <f t="shared" si="333"/>
        <v>100</v>
      </c>
      <c r="M701" s="69">
        <f t="shared" si="329"/>
        <v>-47987.58</v>
      </c>
      <c r="N701" s="190">
        <f t="shared" si="330"/>
        <v>48.268385808156694</v>
      </c>
    </row>
    <row r="702" spans="1:14" s="46" customFormat="1" x14ac:dyDescent="0.2">
      <c r="A702" s="114" t="s">
        <v>1358</v>
      </c>
      <c r="B702" s="120" t="s">
        <v>1419</v>
      </c>
      <c r="C702" s="45"/>
      <c r="D702" s="71"/>
      <c r="E702" s="62"/>
      <c r="F702" s="62">
        <v>23850</v>
      </c>
      <c r="G702" s="163">
        <f t="shared" si="327"/>
        <v>23850</v>
      </c>
      <c r="H702" s="163"/>
      <c r="I702" s="69">
        <v>23850</v>
      </c>
      <c r="J702" s="164">
        <v>23850</v>
      </c>
      <c r="K702" s="164">
        <f t="shared" si="328"/>
        <v>0</v>
      </c>
      <c r="L702" s="164">
        <f t="shared" si="333"/>
        <v>100</v>
      </c>
      <c r="M702" s="164">
        <f t="shared" si="329"/>
        <v>23850</v>
      </c>
      <c r="N702" s="154"/>
    </row>
    <row r="703" spans="1:14" s="46" customFormat="1" ht="24" x14ac:dyDescent="0.2">
      <c r="A703" s="102" t="s">
        <v>1218</v>
      </c>
      <c r="B703" s="120" t="s">
        <v>1420</v>
      </c>
      <c r="C703" s="45"/>
      <c r="D703" s="71"/>
      <c r="E703" s="62"/>
      <c r="F703" s="163">
        <f>F704+F705</f>
        <v>7015</v>
      </c>
      <c r="G703" s="163">
        <f t="shared" si="327"/>
        <v>7015</v>
      </c>
      <c r="H703" s="163"/>
      <c r="I703" s="163">
        <f t="shared" ref="I703:J703" si="355">I704+I705</f>
        <v>7015</v>
      </c>
      <c r="J703" s="163">
        <f t="shared" si="355"/>
        <v>4284</v>
      </c>
      <c r="K703" s="164">
        <f t="shared" si="328"/>
        <v>-2731</v>
      </c>
      <c r="L703" s="164">
        <f t="shared" si="333"/>
        <v>61.069137562366357</v>
      </c>
      <c r="M703" s="164">
        <f t="shared" si="329"/>
        <v>4284</v>
      </c>
      <c r="N703" s="154"/>
    </row>
    <row r="704" spans="1:14" s="46" customFormat="1" ht="24" x14ac:dyDescent="0.2">
      <c r="A704" s="104" t="s">
        <v>1219</v>
      </c>
      <c r="B704" s="121" t="s">
        <v>1421</v>
      </c>
      <c r="C704" s="45"/>
      <c r="D704" s="71"/>
      <c r="E704" s="62"/>
      <c r="F704" s="62">
        <v>4284</v>
      </c>
      <c r="G704" s="62">
        <f t="shared" si="327"/>
        <v>4284</v>
      </c>
      <c r="H704" s="62"/>
      <c r="I704" s="69">
        <v>4284</v>
      </c>
      <c r="J704" s="69">
        <v>4284</v>
      </c>
      <c r="K704" s="69">
        <f t="shared" si="328"/>
        <v>0</v>
      </c>
      <c r="L704" s="69">
        <f t="shared" si="333"/>
        <v>100</v>
      </c>
      <c r="M704" s="69">
        <f t="shared" si="329"/>
        <v>4284</v>
      </c>
      <c r="N704" s="190"/>
    </row>
    <row r="705" spans="1:14" s="46" customFormat="1" ht="24" x14ac:dyDescent="0.2">
      <c r="A705" s="104" t="s">
        <v>1265</v>
      </c>
      <c r="B705" s="121" t="s">
        <v>1422</v>
      </c>
      <c r="C705" s="45"/>
      <c r="D705" s="71"/>
      <c r="E705" s="62"/>
      <c r="F705" s="62">
        <v>2731</v>
      </c>
      <c r="G705" s="62">
        <f t="shared" si="327"/>
        <v>2731</v>
      </c>
      <c r="H705" s="62"/>
      <c r="I705" s="69">
        <v>2731</v>
      </c>
      <c r="J705" s="69"/>
      <c r="K705" s="69">
        <f t="shared" si="328"/>
        <v>-2731</v>
      </c>
      <c r="L705" s="69">
        <f t="shared" si="333"/>
        <v>0</v>
      </c>
      <c r="M705" s="69">
        <f t="shared" si="329"/>
        <v>0</v>
      </c>
      <c r="N705" s="190"/>
    </row>
    <row r="706" spans="1:14" s="48" customFormat="1" x14ac:dyDescent="0.2">
      <c r="A706" s="47" t="s">
        <v>605</v>
      </c>
      <c r="B706" s="37" t="s">
        <v>606</v>
      </c>
      <c r="C706" s="35" t="s">
        <v>5</v>
      </c>
      <c r="D706" s="158">
        <f>D707</f>
        <v>1176398.27</v>
      </c>
      <c r="E706" s="158">
        <f>E707</f>
        <v>1770600</v>
      </c>
      <c r="F706" s="158">
        <f>F707</f>
        <v>1770600</v>
      </c>
      <c r="G706" s="158">
        <f t="shared" si="327"/>
        <v>0</v>
      </c>
      <c r="H706" s="158">
        <f t="shared" si="335"/>
        <v>100</v>
      </c>
      <c r="I706" s="158">
        <f t="shared" ref="I706:J707" si="356">I707</f>
        <v>1770600</v>
      </c>
      <c r="J706" s="158">
        <f t="shared" si="356"/>
        <v>1770599</v>
      </c>
      <c r="K706" s="159">
        <f t="shared" si="328"/>
        <v>-1</v>
      </c>
      <c r="L706" s="159">
        <f t="shared" si="333"/>
        <v>99.999943521969954</v>
      </c>
      <c r="M706" s="159">
        <f t="shared" si="329"/>
        <v>594200.73</v>
      </c>
      <c r="N706" s="155">
        <f t="shared" si="330"/>
        <v>150.5101669352166</v>
      </c>
    </row>
    <row r="707" spans="1:14" s="42" customFormat="1" ht="33.75" x14ac:dyDescent="0.2">
      <c r="A707" s="39" t="s">
        <v>1077</v>
      </c>
      <c r="B707" s="40" t="s">
        <v>607</v>
      </c>
      <c r="C707" s="41"/>
      <c r="D707" s="163">
        <f>D708+D715</f>
        <v>1176398.27</v>
      </c>
      <c r="E707" s="163">
        <v>1770600</v>
      </c>
      <c r="F707" s="163">
        <f>F708</f>
        <v>1770600</v>
      </c>
      <c r="G707" s="163">
        <f t="shared" si="327"/>
        <v>0</v>
      </c>
      <c r="H707" s="163">
        <f t="shared" si="335"/>
        <v>100</v>
      </c>
      <c r="I707" s="163">
        <f t="shared" si="356"/>
        <v>1770600</v>
      </c>
      <c r="J707" s="163">
        <f t="shared" si="356"/>
        <v>1770599</v>
      </c>
      <c r="K707" s="164">
        <f t="shared" si="328"/>
        <v>-1</v>
      </c>
      <c r="L707" s="164">
        <f t="shared" si="333"/>
        <v>99.999943521969954</v>
      </c>
      <c r="M707" s="164">
        <f t="shared" si="329"/>
        <v>594200.73</v>
      </c>
      <c r="N707" s="154">
        <f t="shared" si="330"/>
        <v>150.5101669352166</v>
      </c>
    </row>
    <row r="708" spans="1:14" s="42" customFormat="1" x14ac:dyDescent="0.2">
      <c r="A708" s="39" t="s">
        <v>13</v>
      </c>
      <c r="B708" s="40" t="s">
        <v>608</v>
      </c>
      <c r="C708" s="41" t="s">
        <v>5</v>
      </c>
      <c r="D708" s="163">
        <f>D709</f>
        <v>1100294.8700000001</v>
      </c>
      <c r="E708" s="163"/>
      <c r="F708" s="163">
        <f>F709+F715+F713+F714</f>
        <v>1770600</v>
      </c>
      <c r="G708" s="163">
        <f t="shared" si="327"/>
        <v>1770600</v>
      </c>
      <c r="H708" s="163"/>
      <c r="I708" s="163">
        <f t="shared" ref="I708:J708" si="357">I709+I715+I713+I714</f>
        <v>1770600</v>
      </c>
      <c r="J708" s="163">
        <f t="shared" si="357"/>
        <v>1770599</v>
      </c>
      <c r="K708" s="164">
        <f t="shared" si="328"/>
        <v>-1</v>
      </c>
      <c r="L708" s="164">
        <f t="shared" si="333"/>
        <v>99.999943521969954</v>
      </c>
      <c r="M708" s="164">
        <f t="shared" si="329"/>
        <v>670304.12999999989</v>
      </c>
      <c r="N708" s="154">
        <f t="shared" si="330"/>
        <v>160.92040854466583</v>
      </c>
    </row>
    <row r="709" spans="1:14" s="42" customFormat="1" x14ac:dyDescent="0.2">
      <c r="A709" s="39" t="s">
        <v>32</v>
      </c>
      <c r="B709" s="40" t="s">
        <v>609</v>
      </c>
      <c r="C709" s="41" t="s">
        <v>5</v>
      </c>
      <c r="D709" s="163">
        <f>SUM(D710:D712)</f>
        <v>1100294.8700000001</v>
      </c>
      <c r="E709" s="163"/>
      <c r="F709" s="163">
        <f>SUM(F710:F712)</f>
        <v>1544090</v>
      </c>
      <c r="G709" s="163">
        <f t="shared" si="327"/>
        <v>1544090</v>
      </c>
      <c r="H709" s="163"/>
      <c r="I709" s="163">
        <f t="shared" ref="I709:J709" si="358">SUM(I710:I712)</f>
        <v>1544090</v>
      </c>
      <c r="J709" s="163">
        <f t="shared" si="358"/>
        <v>1544089.22</v>
      </c>
      <c r="K709" s="164">
        <f t="shared" si="328"/>
        <v>-0.78000000002793968</v>
      </c>
      <c r="L709" s="164">
        <f t="shared" si="333"/>
        <v>99.999949484809818</v>
      </c>
      <c r="M709" s="164">
        <f t="shared" si="329"/>
        <v>443794.34999999986</v>
      </c>
      <c r="N709" s="154">
        <f t="shared" si="330"/>
        <v>140.33412879585632</v>
      </c>
    </row>
    <row r="710" spans="1:14" s="46" customFormat="1" ht="22.5" x14ac:dyDescent="0.2">
      <c r="A710" s="43" t="s">
        <v>36</v>
      </c>
      <c r="B710" s="44" t="s">
        <v>610</v>
      </c>
      <c r="C710" s="45" t="s">
        <v>5</v>
      </c>
      <c r="D710" s="71">
        <v>244764</v>
      </c>
      <c r="E710" s="62"/>
      <c r="F710" s="62">
        <v>477347</v>
      </c>
      <c r="G710" s="62">
        <f t="shared" si="327"/>
        <v>477347</v>
      </c>
      <c r="H710" s="62"/>
      <c r="I710" s="69">
        <v>477347</v>
      </c>
      <c r="J710" s="69">
        <v>477346.54</v>
      </c>
      <c r="K710" s="69">
        <f t="shared" si="328"/>
        <v>-0.46000000002095476</v>
      </c>
      <c r="L710" s="69">
        <f t="shared" si="333"/>
        <v>99.999903634044003</v>
      </c>
      <c r="M710" s="69">
        <f t="shared" si="329"/>
        <v>232582.53999999998</v>
      </c>
      <c r="N710" s="190">
        <f t="shared" si="330"/>
        <v>195.02318151362127</v>
      </c>
    </row>
    <row r="711" spans="1:14" s="46" customFormat="1" ht="33.75" x14ac:dyDescent="0.2">
      <c r="A711" s="43" t="s">
        <v>1088</v>
      </c>
      <c r="B711" s="44" t="s">
        <v>1089</v>
      </c>
      <c r="C711" s="45" t="s">
        <v>5</v>
      </c>
      <c r="D711" s="71" t="s">
        <v>5</v>
      </c>
      <c r="E711" s="62"/>
      <c r="F711" s="62"/>
      <c r="G711" s="62">
        <f t="shared" si="327"/>
        <v>0</v>
      </c>
      <c r="H711" s="62"/>
      <c r="I711" s="69"/>
      <c r="J711" s="69"/>
      <c r="K711" s="69">
        <f t="shared" si="328"/>
        <v>0</v>
      </c>
      <c r="L711" s="69"/>
      <c r="M711" s="69"/>
      <c r="N711" s="190"/>
    </row>
    <row r="712" spans="1:14" s="46" customFormat="1" ht="22.5" x14ac:dyDescent="0.2">
      <c r="A712" s="43" t="s">
        <v>40</v>
      </c>
      <c r="B712" s="44" t="s">
        <v>611</v>
      </c>
      <c r="C712" s="45" t="s">
        <v>5</v>
      </c>
      <c r="D712" s="71">
        <v>855530.87</v>
      </c>
      <c r="E712" s="62"/>
      <c r="F712" s="62">
        <v>1066743</v>
      </c>
      <c r="G712" s="62">
        <f t="shared" si="327"/>
        <v>1066743</v>
      </c>
      <c r="H712" s="62"/>
      <c r="I712" s="69">
        <v>1066743</v>
      </c>
      <c r="J712" s="69">
        <v>1066742.68</v>
      </c>
      <c r="K712" s="69">
        <f t="shared" si="328"/>
        <v>-0.32000000006519258</v>
      </c>
      <c r="L712" s="69">
        <f t="shared" si="333"/>
        <v>99.999970002146711</v>
      </c>
      <c r="M712" s="69">
        <f t="shared" si="329"/>
        <v>211211.80999999994</v>
      </c>
      <c r="N712" s="190">
        <f t="shared" si="330"/>
        <v>124.68780699871181</v>
      </c>
    </row>
    <row r="713" spans="1:14" s="42" customFormat="1" ht="22.5" x14ac:dyDescent="0.2">
      <c r="A713" s="39" t="s">
        <v>1427</v>
      </c>
      <c r="B713" s="40" t="s">
        <v>1428</v>
      </c>
      <c r="C713" s="41"/>
      <c r="D713" s="162"/>
      <c r="E713" s="163"/>
      <c r="F713" s="163">
        <v>3867</v>
      </c>
      <c r="G713" s="163">
        <f t="shared" si="327"/>
        <v>3867</v>
      </c>
      <c r="H713" s="163"/>
      <c r="I713" s="164">
        <v>3867</v>
      </c>
      <c r="J713" s="164">
        <v>3867</v>
      </c>
      <c r="K713" s="164">
        <f t="shared" si="328"/>
        <v>0</v>
      </c>
      <c r="L713" s="164">
        <f t="shared" si="333"/>
        <v>100</v>
      </c>
      <c r="M713" s="164">
        <f t="shared" si="329"/>
        <v>3867</v>
      </c>
      <c r="N713" s="154"/>
    </row>
    <row r="714" spans="1:14" s="42" customFormat="1" x14ac:dyDescent="0.2">
      <c r="A714" s="39" t="s">
        <v>1264</v>
      </c>
      <c r="B714" s="40" t="s">
        <v>1429</v>
      </c>
      <c r="C714" s="41"/>
      <c r="D714" s="162"/>
      <c r="E714" s="163"/>
      <c r="F714" s="163">
        <v>12000</v>
      </c>
      <c r="G714" s="163">
        <f t="shared" si="327"/>
        <v>12000</v>
      </c>
      <c r="H714" s="163"/>
      <c r="I714" s="164">
        <v>12000</v>
      </c>
      <c r="J714" s="164">
        <v>12000</v>
      </c>
      <c r="K714" s="164">
        <f t="shared" si="328"/>
        <v>0</v>
      </c>
      <c r="L714" s="164">
        <f t="shared" si="333"/>
        <v>100</v>
      </c>
      <c r="M714" s="164">
        <f t="shared" si="329"/>
        <v>12000</v>
      </c>
      <c r="N714" s="154"/>
    </row>
    <row r="715" spans="1:14" s="42" customFormat="1" ht="22.5" x14ac:dyDescent="0.2">
      <c r="A715" s="39" t="s">
        <v>44</v>
      </c>
      <c r="B715" s="40" t="s">
        <v>612</v>
      </c>
      <c r="C715" s="41" t="s">
        <v>5</v>
      </c>
      <c r="D715" s="163">
        <f>D717</f>
        <v>76103.399999999994</v>
      </c>
      <c r="E715" s="163"/>
      <c r="F715" s="163">
        <f>F717+F716</f>
        <v>210643</v>
      </c>
      <c r="G715" s="163">
        <f t="shared" si="327"/>
        <v>210643</v>
      </c>
      <c r="H715" s="163"/>
      <c r="I715" s="163">
        <f t="shared" ref="I715:J715" si="359">I717+I716</f>
        <v>210643</v>
      </c>
      <c r="J715" s="163">
        <f t="shared" si="359"/>
        <v>210642.78</v>
      </c>
      <c r="K715" s="164">
        <f t="shared" si="328"/>
        <v>-0.22000000000116415</v>
      </c>
      <c r="L715" s="164">
        <f t="shared" si="333"/>
        <v>99.999895557887044</v>
      </c>
      <c r="M715" s="164">
        <f t="shared" si="329"/>
        <v>134539.38</v>
      </c>
      <c r="N715" s="154">
        <f t="shared" si="330"/>
        <v>276.7849793833127</v>
      </c>
    </row>
    <row r="716" spans="1:14" s="46" customFormat="1" ht="24" x14ac:dyDescent="0.2">
      <c r="A716" s="104" t="s">
        <v>1219</v>
      </c>
      <c r="B716" s="44" t="s">
        <v>1426</v>
      </c>
      <c r="C716" s="45"/>
      <c r="D716" s="62"/>
      <c r="E716" s="62"/>
      <c r="F716" s="62">
        <v>71970</v>
      </c>
      <c r="G716" s="62">
        <f t="shared" si="327"/>
        <v>71970</v>
      </c>
      <c r="H716" s="62"/>
      <c r="I716" s="69">
        <v>71970</v>
      </c>
      <c r="J716" s="69">
        <v>71970</v>
      </c>
      <c r="K716" s="69">
        <f t="shared" si="328"/>
        <v>0</v>
      </c>
      <c r="L716" s="69">
        <f t="shared" si="333"/>
        <v>100</v>
      </c>
      <c r="M716" s="69">
        <f t="shared" si="329"/>
        <v>71970</v>
      </c>
      <c r="N716" s="190"/>
    </row>
    <row r="717" spans="1:14" s="46" customFormat="1" ht="45" x14ac:dyDescent="0.2">
      <c r="A717" s="43" t="s">
        <v>46</v>
      </c>
      <c r="B717" s="44" t="s">
        <v>613</v>
      </c>
      <c r="C717" s="45" t="s">
        <v>5</v>
      </c>
      <c r="D717" s="71">
        <v>76103.399999999994</v>
      </c>
      <c r="E717" s="62"/>
      <c r="F717" s="62">
        <v>138673</v>
      </c>
      <c r="G717" s="62">
        <f t="shared" ref="G717:G780" si="360">F717-E717</f>
        <v>138673</v>
      </c>
      <c r="H717" s="62"/>
      <c r="I717" s="69">
        <v>138673</v>
      </c>
      <c r="J717" s="69">
        <v>138672.78</v>
      </c>
      <c r="K717" s="69">
        <f t="shared" ref="K717:K780" si="361">J717-I717</f>
        <v>-0.22000000000116415</v>
      </c>
      <c r="L717" s="69">
        <f t="shared" ref="L717:L780" si="362">J717/I717*100</f>
        <v>99.999841353399717</v>
      </c>
      <c r="M717" s="69">
        <f t="shared" ref="M717:M780" si="363">J717-D717</f>
        <v>62569.380000000005</v>
      </c>
      <c r="N717" s="190">
        <f t="shared" ref="N717:N780" si="364">J717/D717*100</f>
        <v>182.21627417434703</v>
      </c>
    </row>
    <row r="718" spans="1:14" s="48" customFormat="1" ht="221.25" x14ac:dyDescent="0.2">
      <c r="A718" s="47" t="s">
        <v>1100</v>
      </c>
      <c r="B718" s="37" t="s">
        <v>614</v>
      </c>
      <c r="C718" s="35" t="s">
        <v>5</v>
      </c>
      <c r="D718" s="158">
        <f t="shared" ref="D718:E720" si="365">D719</f>
        <v>2009694</v>
      </c>
      <c r="E718" s="158">
        <f t="shared" si="365"/>
        <v>2080000</v>
      </c>
      <c r="F718" s="158">
        <f t="shared" ref="F718:F720" si="366">F719</f>
        <v>2080000</v>
      </c>
      <c r="G718" s="158">
        <f t="shared" si="360"/>
        <v>0</v>
      </c>
      <c r="H718" s="158">
        <f t="shared" ref="H718:H776" si="367">F718/E718*100</f>
        <v>100</v>
      </c>
      <c r="I718" s="158">
        <f t="shared" ref="I718:J720" si="368">I719</f>
        <v>2080000</v>
      </c>
      <c r="J718" s="158">
        <f t="shared" si="368"/>
        <v>2060973.97</v>
      </c>
      <c r="K718" s="159">
        <f t="shared" si="361"/>
        <v>-19026.030000000028</v>
      </c>
      <c r="L718" s="159">
        <f t="shared" si="362"/>
        <v>99.085287019230776</v>
      </c>
      <c r="M718" s="159">
        <f t="shared" si="363"/>
        <v>51279.969999999972</v>
      </c>
      <c r="N718" s="155">
        <f t="shared" si="364"/>
        <v>102.55163074577523</v>
      </c>
    </row>
    <row r="719" spans="1:14" s="42" customFormat="1" ht="33.75" x14ac:dyDescent="0.2">
      <c r="A719" s="39" t="s">
        <v>1077</v>
      </c>
      <c r="B719" s="40" t="s">
        <v>615</v>
      </c>
      <c r="C719" s="41" t="s">
        <v>5</v>
      </c>
      <c r="D719" s="163">
        <f t="shared" si="365"/>
        <v>2009694</v>
      </c>
      <c r="E719" s="163">
        <v>2080000</v>
      </c>
      <c r="F719" s="163">
        <f t="shared" si="366"/>
        <v>2080000</v>
      </c>
      <c r="G719" s="163">
        <f t="shared" si="360"/>
        <v>0</v>
      </c>
      <c r="H719" s="163">
        <f t="shared" si="367"/>
        <v>100</v>
      </c>
      <c r="I719" s="163">
        <f t="shared" si="368"/>
        <v>2080000</v>
      </c>
      <c r="J719" s="163">
        <f t="shared" si="368"/>
        <v>2060973.97</v>
      </c>
      <c r="K719" s="164">
        <f t="shared" si="361"/>
        <v>-19026.030000000028</v>
      </c>
      <c r="L719" s="164">
        <f t="shared" si="362"/>
        <v>99.085287019230776</v>
      </c>
      <c r="M719" s="164">
        <f t="shared" si="363"/>
        <v>51279.969999999972</v>
      </c>
      <c r="N719" s="154">
        <f t="shared" si="364"/>
        <v>102.55163074577523</v>
      </c>
    </row>
    <row r="720" spans="1:14" s="42" customFormat="1" ht="22.5" x14ac:dyDescent="0.2">
      <c r="A720" s="39" t="s">
        <v>44</v>
      </c>
      <c r="B720" s="40" t="s">
        <v>616</v>
      </c>
      <c r="C720" s="41" t="s">
        <v>5</v>
      </c>
      <c r="D720" s="163">
        <f t="shared" si="365"/>
        <v>2009694</v>
      </c>
      <c r="E720" s="163"/>
      <c r="F720" s="163">
        <f t="shared" si="366"/>
        <v>2080000</v>
      </c>
      <c r="G720" s="163">
        <f t="shared" si="360"/>
        <v>2080000</v>
      </c>
      <c r="H720" s="163"/>
      <c r="I720" s="163">
        <f t="shared" si="368"/>
        <v>2080000</v>
      </c>
      <c r="J720" s="163">
        <f t="shared" si="368"/>
        <v>2060973.97</v>
      </c>
      <c r="K720" s="164">
        <f t="shared" si="361"/>
        <v>-19026.030000000028</v>
      </c>
      <c r="L720" s="164">
        <f t="shared" si="362"/>
        <v>99.085287019230776</v>
      </c>
      <c r="M720" s="164">
        <f t="shared" si="363"/>
        <v>51279.969999999972</v>
      </c>
      <c r="N720" s="154">
        <f t="shared" si="364"/>
        <v>102.55163074577523</v>
      </c>
    </row>
    <row r="721" spans="1:14" s="46" customFormat="1" ht="45" x14ac:dyDescent="0.2">
      <c r="A721" s="43" t="s">
        <v>46</v>
      </c>
      <c r="B721" s="44" t="s">
        <v>617</v>
      </c>
      <c r="C721" s="45" t="s">
        <v>5</v>
      </c>
      <c r="D721" s="71">
        <v>2009694</v>
      </c>
      <c r="E721" s="62"/>
      <c r="F721" s="62">
        <v>2080000</v>
      </c>
      <c r="G721" s="62">
        <f t="shared" si="360"/>
        <v>2080000</v>
      </c>
      <c r="H721" s="62"/>
      <c r="I721" s="69">
        <v>2080000</v>
      </c>
      <c r="J721" s="69">
        <v>2060973.97</v>
      </c>
      <c r="K721" s="69">
        <f t="shared" si="361"/>
        <v>-19026.030000000028</v>
      </c>
      <c r="L721" s="69">
        <f t="shared" si="362"/>
        <v>99.085287019230776</v>
      </c>
      <c r="M721" s="69">
        <f t="shared" si="363"/>
        <v>51279.969999999972</v>
      </c>
      <c r="N721" s="190">
        <f t="shared" si="364"/>
        <v>102.55163074577523</v>
      </c>
    </row>
    <row r="722" spans="1:14" s="56" customFormat="1" ht="22.5" x14ac:dyDescent="0.25">
      <c r="A722" s="47" t="s">
        <v>1201</v>
      </c>
      <c r="B722" s="37" t="s">
        <v>1212</v>
      </c>
      <c r="C722" s="55"/>
      <c r="D722" s="191"/>
      <c r="E722" s="158">
        <f>E723</f>
        <v>215000</v>
      </c>
      <c r="F722" s="158">
        <f>F723</f>
        <v>215000</v>
      </c>
      <c r="G722" s="158">
        <f t="shared" si="360"/>
        <v>0</v>
      </c>
      <c r="H722" s="158">
        <f t="shared" si="367"/>
        <v>100</v>
      </c>
      <c r="I722" s="158">
        <f t="shared" ref="I722:J723" si="369">I723</f>
        <v>215000</v>
      </c>
      <c r="J722" s="158">
        <f t="shared" si="369"/>
        <v>215000</v>
      </c>
      <c r="K722" s="159">
        <f t="shared" si="361"/>
        <v>0</v>
      </c>
      <c r="L722" s="159">
        <f t="shared" si="362"/>
        <v>100</v>
      </c>
      <c r="M722" s="159">
        <f t="shared" si="363"/>
        <v>215000</v>
      </c>
      <c r="N722" s="155"/>
    </row>
    <row r="723" spans="1:14" s="42" customFormat="1" ht="33.75" x14ac:dyDescent="0.2">
      <c r="A723" s="39" t="s">
        <v>1077</v>
      </c>
      <c r="B723" s="40" t="s">
        <v>1213</v>
      </c>
      <c r="C723" s="41"/>
      <c r="D723" s="162"/>
      <c r="E723" s="163">
        <v>215000</v>
      </c>
      <c r="F723" s="163">
        <f>F724</f>
        <v>215000</v>
      </c>
      <c r="G723" s="163">
        <f t="shared" si="360"/>
        <v>0</v>
      </c>
      <c r="H723" s="163">
        <f t="shared" si="367"/>
        <v>100</v>
      </c>
      <c r="I723" s="163">
        <f t="shared" si="369"/>
        <v>215000</v>
      </c>
      <c r="J723" s="163">
        <f t="shared" si="369"/>
        <v>215000</v>
      </c>
      <c r="K723" s="164">
        <f t="shared" si="361"/>
        <v>0</v>
      </c>
      <c r="L723" s="164">
        <f t="shared" si="362"/>
        <v>100</v>
      </c>
      <c r="M723" s="164">
        <f t="shared" si="363"/>
        <v>215000</v>
      </c>
      <c r="N723" s="154"/>
    </row>
    <row r="724" spans="1:14" s="42" customFormat="1" ht="24" x14ac:dyDescent="0.2">
      <c r="A724" s="102" t="s">
        <v>1218</v>
      </c>
      <c r="B724" s="120" t="s">
        <v>1423</v>
      </c>
      <c r="C724" s="41"/>
      <c r="D724" s="162"/>
      <c r="E724" s="163"/>
      <c r="F724" s="163">
        <f>F725+F726</f>
        <v>215000</v>
      </c>
      <c r="G724" s="163">
        <f t="shared" si="360"/>
        <v>215000</v>
      </c>
      <c r="H724" s="163"/>
      <c r="I724" s="163">
        <f t="shared" ref="I724:J724" si="370">I725+I726</f>
        <v>215000</v>
      </c>
      <c r="J724" s="163">
        <f t="shared" si="370"/>
        <v>215000</v>
      </c>
      <c r="K724" s="164">
        <f t="shared" si="361"/>
        <v>0</v>
      </c>
      <c r="L724" s="164">
        <f t="shared" si="362"/>
        <v>100</v>
      </c>
      <c r="M724" s="164">
        <f t="shared" si="363"/>
        <v>215000</v>
      </c>
      <c r="N724" s="154"/>
    </row>
    <row r="725" spans="1:14" s="46" customFormat="1" ht="24" x14ac:dyDescent="0.2">
      <c r="A725" s="104" t="s">
        <v>1219</v>
      </c>
      <c r="B725" s="121" t="s">
        <v>1424</v>
      </c>
      <c r="C725" s="45"/>
      <c r="D725" s="71"/>
      <c r="E725" s="62"/>
      <c r="F725" s="62">
        <v>120000</v>
      </c>
      <c r="G725" s="62">
        <f t="shared" si="360"/>
        <v>120000</v>
      </c>
      <c r="H725" s="62"/>
      <c r="I725" s="69">
        <v>120000</v>
      </c>
      <c r="J725" s="69">
        <v>120000</v>
      </c>
      <c r="K725" s="69">
        <f t="shared" si="361"/>
        <v>0</v>
      </c>
      <c r="L725" s="69">
        <f t="shared" si="362"/>
        <v>100</v>
      </c>
      <c r="M725" s="69">
        <f t="shared" si="363"/>
        <v>120000</v>
      </c>
      <c r="N725" s="190"/>
    </row>
    <row r="726" spans="1:14" s="46" customFormat="1" ht="24" x14ac:dyDescent="0.2">
      <c r="A726" s="104" t="s">
        <v>1265</v>
      </c>
      <c r="B726" s="121" t="s">
        <v>1425</v>
      </c>
      <c r="C726" s="45"/>
      <c r="D726" s="71"/>
      <c r="E726" s="62"/>
      <c r="F726" s="62">
        <v>95000</v>
      </c>
      <c r="G726" s="62">
        <f t="shared" si="360"/>
        <v>95000</v>
      </c>
      <c r="H726" s="62"/>
      <c r="I726" s="69">
        <v>95000</v>
      </c>
      <c r="J726" s="69">
        <v>95000</v>
      </c>
      <c r="K726" s="69">
        <f t="shared" si="361"/>
        <v>0</v>
      </c>
      <c r="L726" s="69">
        <f t="shared" si="362"/>
        <v>100</v>
      </c>
      <c r="M726" s="69">
        <f t="shared" si="363"/>
        <v>95000</v>
      </c>
      <c r="N726" s="190"/>
    </row>
    <row r="727" spans="1:14" s="48" customFormat="1" ht="21.75" x14ac:dyDescent="0.2">
      <c r="A727" s="47" t="s">
        <v>618</v>
      </c>
      <c r="B727" s="37" t="s">
        <v>619</v>
      </c>
      <c r="C727" s="35" t="s">
        <v>5</v>
      </c>
      <c r="D727" s="201">
        <f>D728+D743+D761+D775+D783+D796+D804+D825</f>
        <v>30129091.639999997</v>
      </c>
      <c r="E727" s="201">
        <f>E728+E744+E761+E775+E783+E796+E804+E817+E825</f>
        <v>35638643.170000002</v>
      </c>
      <c r="F727" s="201">
        <f>F728+F744+F761+F775+F783+F796+F804+F817+F825</f>
        <v>35638643.170000002</v>
      </c>
      <c r="G727" s="158">
        <f t="shared" si="360"/>
        <v>0</v>
      </c>
      <c r="H727" s="158">
        <f t="shared" si="367"/>
        <v>100</v>
      </c>
      <c r="I727" s="201">
        <f>I728+I744+I761+I775+I783+I796+I804+I817+I825</f>
        <v>35638643.170000002</v>
      </c>
      <c r="J727" s="201">
        <f>J728+J744+J761+J775+J783+J796+J804+J817+J825</f>
        <v>35440194.860000007</v>
      </c>
      <c r="K727" s="159">
        <f t="shared" si="361"/>
        <v>-198448.30999999493</v>
      </c>
      <c r="L727" s="159">
        <f t="shared" si="362"/>
        <v>99.443165361112719</v>
      </c>
      <c r="M727" s="159">
        <f t="shared" si="363"/>
        <v>5311103.22000001</v>
      </c>
      <c r="N727" s="155">
        <f t="shared" si="364"/>
        <v>117.62782391006068</v>
      </c>
    </row>
    <row r="728" spans="1:14" s="48" customFormat="1" x14ac:dyDescent="0.2">
      <c r="A728" s="47" t="s">
        <v>23</v>
      </c>
      <c r="B728" s="37" t="s">
        <v>620</v>
      </c>
      <c r="C728" s="35" t="s">
        <v>5</v>
      </c>
      <c r="D728" s="158">
        <f>D729</f>
        <v>5820577.2699999996</v>
      </c>
      <c r="E728" s="158">
        <f>E729</f>
        <v>6273250</v>
      </c>
      <c r="F728" s="158">
        <f>F729</f>
        <v>6273250</v>
      </c>
      <c r="G728" s="158">
        <f t="shared" si="360"/>
        <v>0</v>
      </c>
      <c r="H728" s="158">
        <f t="shared" si="367"/>
        <v>100</v>
      </c>
      <c r="I728" s="158">
        <f t="shared" ref="I728:J728" si="371">I729</f>
        <v>6273250</v>
      </c>
      <c r="J728" s="158">
        <f t="shared" si="371"/>
        <v>6187575.4299999997</v>
      </c>
      <c r="K728" s="159">
        <f t="shared" si="361"/>
        <v>-85674.570000000298</v>
      </c>
      <c r="L728" s="159">
        <f t="shared" si="362"/>
        <v>98.634287331128206</v>
      </c>
      <c r="M728" s="159">
        <f t="shared" si="363"/>
        <v>366998.16000000015</v>
      </c>
      <c r="N728" s="155">
        <f t="shared" si="364"/>
        <v>106.30518491510379</v>
      </c>
    </row>
    <row r="729" spans="1:14" s="42" customFormat="1" ht="33.75" x14ac:dyDescent="0.2">
      <c r="A729" s="39" t="s">
        <v>1077</v>
      </c>
      <c r="B729" s="40" t="s">
        <v>621</v>
      </c>
      <c r="C729" s="41" t="s">
        <v>5</v>
      </c>
      <c r="D729" s="163">
        <f>D730+D741</f>
        <v>5820577.2699999996</v>
      </c>
      <c r="E729" s="163">
        <v>6273250</v>
      </c>
      <c r="F729" s="163">
        <f>F730+F741</f>
        <v>6273250</v>
      </c>
      <c r="G729" s="163">
        <f t="shared" si="360"/>
        <v>0</v>
      </c>
      <c r="H729" s="163">
        <f t="shared" si="367"/>
        <v>100</v>
      </c>
      <c r="I729" s="163">
        <f t="shared" ref="I729:J729" si="372">I730+I741</f>
        <v>6273250</v>
      </c>
      <c r="J729" s="163">
        <f t="shared" si="372"/>
        <v>6187575.4299999997</v>
      </c>
      <c r="K729" s="164">
        <f t="shared" si="361"/>
        <v>-85674.570000000298</v>
      </c>
      <c r="L729" s="164">
        <f t="shared" si="362"/>
        <v>98.634287331128206</v>
      </c>
      <c r="M729" s="164">
        <f t="shared" si="363"/>
        <v>366998.16000000015</v>
      </c>
      <c r="N729" s="154">
        <f t="shared" si="364"/>
        <v>106.30518491510379</v>
      </c>
    </row>
    <row r="730" spans="1:14" s="42" customFormat="1" x14ac:dyDescent="0.2">
      <c r="A730" s="39" t="s">
        <v>13</v>
      </c>
      <c r="B730" s="40" t="s">
        <v>622</v>
      </c>
      <c r="C730" s="41" t="s">
        <v>5</v>
      </c>
      <c r="D730" s="163">
        <f>D731+D735+D740</f>
        <v>5814527.2699999996</v>
      </c>
      <c r="E730" s="163"/>
      <c r="F730" s="163">
        <f>F731+F735+F740</f>
        <v>6268250</v>
      </c>
      <c r="G730" s="163">
        <f t="shared" si="360"/>
        <v>6268250</v>
      </c>
      <c r="H730" s="163"/>
      <c r="I730" s="163">
        <f t="shared" ref="I730:J730" si="373">I731+I735+I740</f>
        <v>6268250</v>
      </c>
      <c r="J730" s="163">
        <f t="shared" si="373"/>
        <v>6182575.4299999997</v>
      </c>
      <c r="K730" s="164">
        <f t="shared" si="361"/>
        <v>-85674.570000000298</v>
      </c>
      <c r="L730" s="164">
        <f t="shared" si="362"/>
        <v>98.633197942009332</v>
      </c>
      <c r="M730" s="164">
        <f t="shared" si="363"/>
        <v>368048.16000000015</v>
      </c>
      <c r="N730" s="154">
        <f t="shared" si="364"/>
        <v>106.3298036608916</v>
      </c>
    </row>
    <row r="731" spans="1:14" s="42" customFormat="1" ht="33.75" x14ac:dyDescent="0.2">
      <c r="A731" s="39" t="s">
        <v>15</v>
      </c>
      <c r="B731" s="40" t="s">
        <v>623</v>
      </c>
      <c r="C731" s="41" t="s">
        <v>5</v>
      </c>
      <c r="D731" s="163">
        <f>SUM(D732:D734)</f>
        <v>5094824.67</v>
      </c>
      <c r="E731" s="163"/>
      <c r="F731" s="163">
        <f>SUM(F732:F734)</f>
        <v>5642600</v>
      </c>
      <c r="G731" s="163">
        <f t="shared" si="360"/>
        <v>5642600</v>
      </c>
      <c r="H731" s="163"/>
      <c r="I731" s="163">
        <f t="shared" ref="I731:J731" si="374">SUM(I732:I734)</f>
        <v>5642600</v>
      </c>
      <c r="J731" s="163">
        <f t="shared" si="374"/>
        <v>5603680.8499999996</v>
      </c>
      <c r="K731" s="164">
        <f t="shared" si="361"/>
        <v>-38919.150000000373</v>
      </c>
      <c r="L731" s="164">
        <f t="shared" si="362"/>
        <v>99.310262113210214</v>
      </c>
      <c r="M731" s="164">
        <f t="shared" si="363"/>
        <v>508856.1799999997</v>
      </c>
      <c r="N731" s="154">
        <f t="shared" si="364"/>
        <v>109.98770738856456</v>
      </c>
    </row>
    <row r="732" spans="1:14" s="46" customFormat="1" x14ac:dyDescent="0.2">
      <c r="A732" s="43" t="s">
        <v>17</v>
      </c>
      <c r="B732" s="44" t="s">
        <v>624</v>
      </c>
      <c r="C732" s="45" t="s">
        <v>5</v>
      </c>
      <c r="D732" s="62">
        <v>3972100</v>
      </c>
      <c r="E732" s="62"/>
      <c r="F732" s="62">
        <v>4302200</v>
      </c>
      <c r="G732" s="62">
        <f t="shared" si="360"/>
        <v>4302200</v>
      </c>
      <c r="H732" s="62"/>
      <c r="I732" s="69">
        <v>4302200</v>
      </c>
      <c r="J732" s="69">
        <v>4265702</v>
      </c>
      <c r="K732" s="69">
        <f t="shared" si="361"/>
        <v>-36498</v>
      </c>
      <c r="L732" s="69">
        <f t="shared" si="362"/>
        <v>99.151643345265214</v>
      </c>
      <c r="M732" s="69">
        <f t="shared" si="363"/>
        <v>293602</v>
      </c>
      <c r="N732" s="190">
        <f t="shared" si="364"/>
        <v>107.39160645502379</v>
      </c>
    </row>
    <row r="733" spans="1:14" s="46" customFormat="1" x14ac:dyDescent="0.2">
      <c r="A733" s="43" t="s">
        <v>29</v>
      </c>
      <c r="B733" s="44" t="s">
        <v>625</v>
      </c>
      <c r="C733" s="45" t="s">
        <v>5</v>
      </c>
      <c r="D733" s="71">
        <v>60253</v>
      </c>
      <c r="E733" s="62"/>
      <c r="F733" s="62">
        <v>235000</v>
      </c>
      <c r="G733" s="62">
        <f t="shared" si="360"/>
        <v>235000</v>
      </c>
      <c r="H733" s="62"/>
      <c r="I733" s="69">
        <v>235000</v>
      </c>
      <c r="J733" s="69">
        <v>233147.62</v>
      </c>
      <c r="K733" s="69">
        <f t="shared" si="361"/>
        <v>-1852.3800000000047</v>
      </c>
      <c r="L733" s="69">
        <f t="shared" si="362"/>
        <v>99.211753191489365</v>
      </c>
      <c r="M733" s="69">
        <f t="shared" si="363"/>
        <v>172894.62</v>
      </c>
      <c r="N733" s="190">
        <f t="shared" si="364"/>
        <v>386.94773704213901</v>
      </c>
    </row>
    <row r="734" spans="1:14" s="46" customFormat="1" ht="33.75" x14ac:dyDescent="0.2">
      <c r="A734" s="43" t="s">
        <v>19</v>
      </c>
      <c r="B734" s="44" t="s">
        <v>626</v>
      </c>
      <c r="C734" s="45" t="s">
        <v>5</v>
      </c>
      <c r="D734" s="71">
        <v>1062471.67</v>
      </c>
      <c r="E734" s="62"/>
      <c r="F734" s="62">
        <v>1105400</v>
      </c>
      <c r="G734" s="62">
        <f t="shared" si="360"/>
        <v>1105400</v>
      </c>
      <c r="H734" s="62"/>
      <c r="I734" s="69">
        <v>1105400</v>
      </c>
      <c r="J734" s="69">
        <v>1104831.23</v>
      </c>
      <c r="K734" s="69">
        <f t="shared" si="361"/>
        <v>-568.77000000001863</v>
      </c>
      <c r="L734" s="69">
        <f t="shared" si="362"/>
        <v>99.94854622760991</v>
      </c>
      <c r="M734" s="69">
        <f t="shared" si="363"/>
        <v>42359.560000000056</v>
      </c>
      <c r="N734" s="190">
        <f t="shared" si="364"/>
        <v>103.98688842216377</v>
      </c>
    </row>
    <row r="735" spans="1:14" s="42" customFormat="1" x14ac:dyDescent="0.2">
      <c r="A735" s="39" t="s">
        <v>32</v>
      </c>
      <c r="B735" s="40" t="s">
        <v>627</v>
      </c>
      <c r="C735" s="41" t="s">
        <v>5</v>
      </c>
      <c r="D735" s="163">
        <f>SUM(D736:D739)</f>
        <v>683589.6</v>
      </c>
      <c r="E735" s="163"/>
      <c r="F735" s="163">
        <f>SUM(F736:F739)</f>
        <v>584650</v>
      </c>
      <c r="G735" s="163">
        <f t="shared" si="360"/>
        <v>584650</v>
      </c>
      <c r="H735" s="163"/>
      <c r="I735" s="163">
        <f t="shared" ref="I735:J735" si="375">SUM(I736:I739)</f>
        <v>584650</v>
      </c>
      <c r="J735" s="163">
        <f t="shared" si="375"/>
        <v>538228.99</v>
      </c>
      <c r="K735" s="164">
        <f t="shared" si="361"/>
        <v>-46421.010000000009</v>
      </c>
      <c r="L735" s="164">
        <f t="shared" si="362"/>
        <v>92.060034208500809</v>
      </c>
      <c r="M735" s="164">
        <f t="shared" si="363"/>
        <v>-145360.60999999999</v>
      </c>
      <c r="N735" s="154">
        <f t="shared" si="364"/>
        <v>78.735690244556082</v>
      </c>
    </row>
    <row r="736" spans="1:14" s="46" customFormat="1" x14ac:dyDescent="0.2">
      <c r="A736" s="43" t="s">
        <v>34</v>
      </c>
      <c r="B736" s="44" t="s">
        <v>628</v>
      </c>
      <c r="C736" s="45" t="s">
        <v>5</v>
      </c>
      <c r="D736" s="71">
        <v>352767</v>
      </c>
      <c r="E736" s="62"/>
      <c r="F736" s="62">
        <v>257350</v>
      </c>
      <c r="G736" s="62">
        <f t="shared" si="360"/>
        <v>257350</v>
      </c>
      <c r="H736" s="62"/>
      <c r="I736" s="69">
        <v>257350</v>
      </c>
      <c r="J736" s="69">
        <v>257350</v>
      </c>
      <c r="K736" s="69">
        <f t="shared" si="361"/>
        <v>0</v>
      </c>
      <c r="L736" s="69">
        <f t="shared" si="362"/>
        <v>100</v>
      </c>
      <c r="M736" s="69">
        <f t="shared" si="363"/>
        <v>-95417</v>
      </c>
      <c r="N736" s="190">
        <f t="shared" si="364"/>
        <v>72.951835063937381</v>
      </c>
    </row>
    <row r="737" spans="1:14" s="46" customFormat="1" ht="22.5" x14ac:dyDescent="0.2">
      <c r="A737" s="43" t="s">
        <v>36</v>
      </c>
      <c r="B737" s="44" t="s">
        <v>629</v>
      </c>
      <c r="C737" s="45" t="s">
        <v>5</v>
      </c>
      <c r="D737" s="71">
        <v>88654</v>
      </c>
      <c r="E737" s="62"/>
      <c r="F737" s="62">
        <v>60000</v>
      </c>
      <c r="G737" s="62">
        <f t="shared" si="360"/>
        <v>60000</v>
      </c>
      <c r="H737" s="62"/>
      <c r="I737" s="69">
        <v>60000</v>
      </c>
      <c r="J737" s="69">
        <v>37346</v>
      </c>
      <c r="K737" s="69">
        <f t="shared" si="361"/>
        <v>-22654</v>
      </c>
      <c r="L737" s="69">
        <f t="shared" si="362"/>
        <v>62.243333333333325</v>
      </c>
      <c r="M737" s="69">
        <f t="shared" si="363"/>
        <v>-51308</v>
      </c>
      <c r="N737" s="190">
        <f t="shared" si="364"/>
        <v>42.125566810296206</v>
      </c>
    </row>
    <row r="738" spans="1:14" s="46" customFormat="1" ht="33.75" x14ac:dyDescent="0.2">
      <c r="A738" s="43" t="s">
        <v>1088</v>
      </c>
      <c r="B738" s="44" t="s">
        <v>1430</v>
      </c>
      <c r="C738" s="45"/>
      <c r="D738" s="71"/>
      <c r="E738" s="62"/>
      <c r="F738" s="62">
        <v>22000</v>
      </c>
      <c r="G738" s="62">
        <f t="shared" si="360"/>
        <v>22000</v>
      </c>
      <c r="H738" s="62"/>
      <c r="I738" s="69">
        <v>22000</v>
      </c>
      <c r="J738" s="69">
        <v>22000</v>
      </c>
      <c r="K738" s="69">
        <f t="shared" si="361"/>
        <v>0</v>
      </c>
      <c r="L738" s="69">
        <f t="shared" si="362"/>
        <v>100</v>
      </c>
      <c r="M738" s="69">
        <f t="shared" si="363"/>
        <v>22000</v>
      </c>
      <c r="N738" s="190"/>
    </row>
    <row r="739" spans="1:14" s="46" customFormat="1" ht="22.5" x14ac:dyDescent="0.2">
      <c r="A739" s="43" t="s">
        <v>40</v>
      </c>
      <c r="B739" s="44" t="s">
        <v>630</v>
      </c>
      <c r="C739" s="45" t="s">
        <v>5</v>
      </c>
      <c r="D739" s="71">
        <v>242168.6</v>
      </c>
      <c r="E739" s="62"/>
      <c r="F739" s="62">
        <v>245300</v>
      </c>
      <c r="G739" s="62">
        <f t="shared" si="360"/>
        <v>245300</v>
      </c>
      <c r="H739" s="62"/>
      <c r="I739" s="69">
        <v>245300</v>
      </c>
      <c r="J739" s="69">
        <v>221532.99</v>
      </c>
      <c r="K739" s="69">
        <f t="shared" si="361"/>
        <v>-23767.010000000009</v>
      </c>
      <c r="L739" s="69">
        <f t="shared" si="362"/>
        <v>90.311043620057077</v>
      </c>
      <c r="M739" s="69">
        <f t="shared" si="363"/>
        <v>-20635.610000000015</v>
      </c>
      <c r="N739" s="190">
        <f t="shared" si="364"/>
        <v>91.478825083020666</v>
      </c>
    </row>
    <row r="740" spans="1:14" s="42" customFormat="1" x14ac:dyDescent="0.2">
      <c r="A740" s="39" t="s">
        <v>42</v>
      </c>
      <c r="B740" s="40" t="s">
        <v>631</v>
      </c>
      <c r="C740" s="41" t="s">
        <v>5</v>
      </c>
      <c r="D740" s="162">
        <v>36113</v>
      </c>
      <c r="E740" s="163"/>
      <c r="F740" s="163">
        <v>41000</v>
      </c>
      <c r="G740" s="163">
        <f t="shared" si="360"/>
        <v>41000</v>
      </c>
      <c r="H740" s="163"/>
      <c r="I740" s="164">
        <v>41000</v>
      </c>
      <c r="J740" s="164">
        <v>40665.589999999997</v>
      </c>
      <c r="K740" s="164">
        <f t="shared" si="361"/>
        <v>-334.41000000000349</v>
      </c>
      <c r="L740" s="164">
        <f t="shared" si="362"/>
        <v>99.184365853658534</v>
      </c>
      <c r="M740" s="164">
        <f t="shared" si="363"/>
        <v>4552.5899999999965</v>
      </c>
      <c r="N740" s="154">
        <f t="shared" si="364"/>
        <v>112.60651289009498</v>
      </c>
    </row>
    <row r="741" spans="1:14" s="42" customFormat="1" ht="22.5" x14ac:dyDescent="0.2">
      <c r="A741" s="39" t="s">
        <v>44</v>
      </c>
      <c r="B741" s="40" t="s">
        <v>632</v>
      </c>
      <c r="C741" s="41" t="s">
        <v>5</v>
      </c>
      <c r="D741" s="163">
        <v>6050</v>
      </c>
      <c r="E741" s="163"/>
      <c r="F741" s="163">
        <f>F742</f>
        <v>5000</v>
      </c>
      <c r="G741" s="163">
        <f t="shared" si="360"/>
        <v>5000</v>
      </c>
      <c r="H741" s="163"/>
      <c r="I741" s="163">
        <f t="shared" ref="I741:J741" si="376">I742</f>
        <v>5000</v>
      </c>
      <c r="J741" s="163">
        <f t="shared" si="376"/>
        <v>5000</v>
      </c>
      <c r="K741" s="164">
        <f t="shared" si="361"/>
        <v>0</v>
      </c>
      <c r="L741" s="164">
        <f t="shared" si="362"/>
        <v>100</v>
      </c>
      <c r="M741" s="164">
        <f t="shared" si="363"/>
        <v>-1050</v>
      </c>
      <c r="N741" s="154">
        <f t="shared" si="364"/>
        <v>82.644628099173559</v>
      </c>
    </row>
    <row r="742" spans="1:14" s="46" customFormat="1" ht="45" x14ac:dyDescent="0.2">
      <c r="A742" s="43" t="s">
        <v>46</v>
      </c>
      <c r="B742" s="44" t="s">
        <v>633</v>
      </c>
      <c r="C742" s="45" t="s">
        <v>5</v>
      </c>
      <c r="D742" s="71">
        <v>6050</v>
      </c>
      <c r="E742" s="62"/>
      <c r="F742" s="62">
        <v>5000</v>
      </c>
      <c r="G742" s="62">
        <f t="shared" si="360"/>
        <v>5000</v>
      </c>
      <c r="H742" s="62"/>
      <c r="I742" s="69">
        <v>5000</v>
      </c>
      <c r="J742" s="69">
        <v>5000</v>
      </c>
      <c r="K742" s="69">
        <f t="shared" si="361"/>
        <v>0</v>
      </c>
      <c r="L742" s="69">
        <f t="shared" si="362"/>
        <v>100</v>
      </c>
      <c r="M742" s="69">
        <f t="shared" si="363"/>
        <v>-1050</v>
      </c>
      <c r="N742" s="190">
        <f t="shared" si="364"/>
        <v>82.644628099173559</v>
      </c>
    </row>
    <row r="743" spans="1:14" s="56" customFormat="1" ht="64.5" x14ac:dyDescent="0.25">
      <c r="A743" s="47" t="s">
        <v>1090</v>
      </c>
      <c r="B743" s="37" t="s">
        <v>1091</v>
      </c>
      <c r="C743" s="35" t="s">
        <v>5</v>
      </c>
      <c r="D743" s="158">
        <f>D744</f>
        <v>22570357.939999998</v>
      </c>
      <c r="E743" s="158">
        <f>E744</f>
        <v>27848340</v>
      </c>
      <c r="F743" s="158">
        <f t="shared" ref="F743" si="377">F744</f>
        <v>27848340</v>
      </c>
      <c r="G743" s="158">
        <f t="shared" si="360"/>
        <v>0</v>
      </c>
      <c r="H743" s="158">
        <f t="shared" si="367"/>
        <v>100</v>
      </c>
      <c r="I743" s="158">
        <f t="shared" ref="I743:J745" si="378">I744</f>
        <v>27848340</v>
      </c>
      <c r="J743" s="158">
        <f t="shared" si="378"/>
        <v>27782635.990000002</v>
      </c>
      <c r="K743" s="159">
        <f t="shared" ref="K743" si="379">J743-I743</f>
        <v>-65704.009999997914</v>
      </c>
      <c r="L743" s="159">
        <f t="shared" ref="L743" si="380">J743/I743*100</f>
        <v>99.764064895789133</v>
      </c>
      <c r="M743" s="159">
        <f t="shared" si="363"/>
        <v>5212278.0500000045</v>
      </c>
      <c r="N743" s="155">
        <f t="shared" si="364"/>
        <v>123.09346650086846</v>
      </c>
    </row>
    <row r="744" spans="1:14" s="42" customFormat="1" ht="45" x14ac:dyDescent="0.2">
      <c r="A744" s="39" t="s">
        <v>224</v>
      </c>
      <c r="B744" s="40" t="s">
        <v>634</v>
      </c>
      <c r="C744" s="41" t="s">
        <v>5</v>
      </c>
      <c r="D744" s="163">
        <f>D745</f>
        <v>22570357.939999998</v>
      </c>
      <c r="E744" s="163">
        <f>E745</f>
        <v>27848340</v>
      </c>
      <c r="F744" s="163">
        <f>F745</f>
        <v>27848340</v>
      </c>
      <c r="G744" s="163">
        <f t="shared" si="360"/>
        <v>0</v>
      </c>
      <c r="H744" s="163">
        <f t="shared" si="367"/>
        <v>100</v>
      </c>
      <c r="I744" s="163">
        <f t="shared" si="378"/>
        <v>27848340</v>
      </c>
      <c r="J744" s="163">
        <f t="shared" si="378"/>
        <v>27782635.990000002</v>
      </c>
      <c r="K744" s="164">
        <f t="shared" si="361"/>
        <v>-65704.009999997914</v>
      </c>
      <c r="L744" s="164">
        <f t="shared" si="362"/>
        <v>99.764064895789133</v>
      </c>
      <c r="M744" s="164">
        <f t="shared" si="363"/>
        <v>5212278.0500000045</v>
      </c>
      <c r="N744" s="154">
        <f t="shared" si="364"/>
        <v>123.09346650086846</v>
      </c>
    </row>
    <row r="745" spans="1:14" s="42" customFormat="1" ht="33.75" x14ac:dyDescent="0.2">
      <c r="A745" s="39" t="s">
        <v>226</v>
      </c>
      <c r="B745" s="40" t="s">
        <v>635</v>
      </c>
      <c r="C745" s="41" t="s">
        <v>5</v>
      </c>
      <c r="D745" s="163">
        <f>D746+D758</f>
        <v>22570357.939999998</v>
      </c>
      <c r="E745" s="163">
        <v>27848340</v>
      </c>
      <c r="F745" s="163">
        <f>F746</f>
        <v>27848340</v>
      </c>
      <c r="G745" s="163">
        <f t="shared" si="360"/>
        <v>0</v>
      </c>
      <c r="H745" s="163">
        <f t="shared" si="367"/>
        <v>100</v>
      </c>
      <c r="I745" s="163">
        <f t="shared" si="378"/>
        <v>27848340</v>
      </c>
      <c r="J745" s="163">
        <f t="shared" si="378"/>
        <v>27782635.990000002</v>
      </c>
      <c r="K745" s="164">
        <f t="shared" si="361"/>
        <v>-65704.009999997914</v>
      </c>
      <c r="L745" s="164">
        <f t="shared" si="362"/>
        <v>99.764064895789133</v>
      </c>
      <c r="M745" s="164">
        <f t="shared" si="363"/>
        <v>5212278.0500000045</v>
      </c>
      <c r="N745" s="154">
        <f t="shared" si="364"/>
        <v>123.09346650086846</v>
      </c>
    </row>
    <row r="746" spans="1:14" s="42" customFormat="1" x14ac:dyDescent="0.2">
      <c r="A746" s="39" t="s">
        <v>13</v>
      </c>
      <c r="B746" s="40" t="s">
        <v>636</v>
      </c>
      <c r="C746" s="41" t="s">
        <v>5</v>
      </c>
      <c r="D746" s="163">
        <f>D747+D751+D757</f>
        <v>22261785.379999999</v>
      </c>
      <c r="E746" s="163"/>
      <c r="F746" s="163">
        <f>F747+F751+F757+F758</f>
        <v>27848340</v>
      </c>
      <c r="G746" s="163">
        <f t="shared" si="360"/>
        <v>27848340</v>
      </c>
      <c r="H746" s="163"/>
      <c r="I746" s="163">
        <f t="shared" ref="I746:J746" si="381">I747+I751+I757+I758</f>
        <v>27848340</v>
      </c>
      <c r="J746" s="163">
        <f t="shared" si="381"/>
        <v>27782635.990000002</v>
      </c>
      <c r="K746" s="164">
        <f t="shared" si="361"/>
        <v>-65704.009999997914</v>
      </c>
      <c r="L746" s="164">
        <f t="shared" si="362"/>
        <v>99.764064895789133</v>
      </c>
      <c r="M746" s="164">
        <f t="shared" si="363"/>
        <v>5520850.6100000031</v>
      </c>
      <c r="N746" s="154">
        <f t="shared" si="364"/>
        <v>124.79967583803919</v>
      </c>
    </row>
    <row r="747" spans="1:14" s="42" customFormat="1" ht="33.75" x14ac:dyDescent="0.2">
      <c r="A747" s="39" t="s">
        <v>15</v>
      </c>
      <c r="B747" s="40" t="s">
        <v>637</v>
      </c>
      <c r="C747" s="41" t="s">
        <v>5</v>
      </c>
      <c r="D747" s="163">
        <f>SUM(D748:D750)</f>
        <v>21144139.420000002</v>
      </c>
      <c r="E747" s="163"/>
      <c r="F747" s="163">
        <f>SUM(F748:F750)</f>
        <v>24106475</v>
      </c>
      <c r="G747" s="163">
        <f t="shared" si="360"/>
        <v>24106475</v>
      </c>
      <c r="H747" s="163"/>
      <c r="I747" s="163">
        <f t="shared" ref="I747:J747" si="382">SUM(I748:I750)</f>
        <v>24106475</v>
      </c>
      <c r="J747" s="163">
        <f t="shared" si="382"/>
        <v>24041529.07</v>
      </c>
      <c r="K747" s="164">
        <f t="shared" si="361"/>
        <v>-64945.929999999702</v>
      </c>
      <c r="L747" s="164">
        <f t="shared" si="362"/>
        <v>99.730587197008276</v>
      </c>
      <c r="M747" s="164">
        <f t="shared" si="363"/>
        <v>2897389.6499999985</v>
      </c>
      <c r="N747" s="154">
        <f t="shared" si="364"/>
        <v>113.70303890097976</v>
      </c>
    </row>
    <row r="748" spans="1:14" s="46" customFormat="1" x14ac:dyDescent="0.2">
      <c r="A748" s="43" t="s">
        <v>17</v>
      </c>
      <c r="B748" s="44" t="s">
        <v>638</v>
      </c>
      <c r="C748" s="45" t="s">
        <v>5</v>
      </c>
      <c r="D748" s="71">
        <v>16090684.57</v>
      </c>
      <c r="E748" s="62"/>
      <c r="F748" s="62">
        <v>17604286</v>
      </c>
      <c r="G748" s="62">
        <f t="shared" si="360"/>
        <v>17604286</v>
      </c>
      <c r="H748" s="62"/>
      <c r="I748" s="69">
        <v>17604286</v>
      </c>
      <c r="J748" s="69">
        <v>17553235.16</v>
      </c>
      <c r="K748" s="69">
        <f t="shared" si="361"/>
        <v>-51050.839999999851</v>
      </c>
      <c r="L748" s="69">
        <f t="shared" si="362"/>
        <v>99.710009028483185</v>
      </c>
      <c r="M748" s="69">
        <f t="shared" si="363"/>
        <v>1462550.5899999999</v>
      </c>
      <c r="N748" s="190">
        <f t="shared" si="364"/>
        <v>109.08942427923066</v>
      </c>
    </row>
    <row r="749" spans="1:14" s="46" customFormat="1" x14ac:dyDescent="0.2">
      <c r="A749" s="43" t="s">
        <v>29</v>
      </c>
      <c r="B749" s="44" t="s">
        <v>639</v>
      </c>
      <c r="C749" s="45" t="s">
        <v>5</v>
      </c>
      <c r="D749" s="71">
        <v>531314.07999999996</v>
      </c>
      <c r="E749" s="62"/>
      <c r="F749" s="62">
        <v>1346445</v>
      </c>
      <c r="G749" s="62">
        <f t="shared" si="360"/>
        <v>1346445</v>
      </c>
      <c r="H749" s="62"/>
      <c r="I749" s="69">
        <v>1346445</v>
      </c>
      <c r="J749" s="69">
        <v>1346445</v>
      </c>
      <c r="K749" s="69">
        <f t="shared" si="361"/>
        <v>0</v>
      </c>
      <c r="L749" s="69">
        <f t="shared" si="362"/>
        <v>100</v>
      </c>
      <c r="M749" s="69">
        <f t="shared" si="363"/>
        <v>815130.92</v>
      </c>
      <c r="N749" s="190">
        <f t="shared" si="364"/>
        <v>253.41790302263399</v>
      </c>
    </row>
    <row r="750" spans="1:14" s="46" customFormat="1" ht="33.75" x14ac:dyDescent="0.2">
      <c r="A750" s="43" t="s">
        <v>19</v>
      </c>
      <c r="B750" s="44" t="s">
        <v>640</v>
      </c>
      <c r="C750" s="45" t="s">
        <v>5</v>
      </c>
      <c r="D750" s="71">
        <v>4522140.7699999996</v>
      </c>
      <c r="E750" s="62"/>
      <c r="F750" s="62">
        <v>5155744</v>
      </c>
      <c r="G750" s="62">
        <f t="shared" si="360"/>
        <v>5155744</v>
      </c>
      <c r="H750" s="62"/>
      <c r="I750" s="69">
        <v>5155744</v>
      </c>
      <c r="J750" s="69">
        <v>5141848.91</v>
      </c>
      <c r="K750" s="69">
        <f t="shared" si="361"/>
        <v>-13895.089999999851</v>
      </c>
      <c r="L750" s="69">
        <f t="shared" si="362"/>
        <v>99.730493019048268</v>
      </c>
      <c r="M750" s="69">
        <f t="shared" si="363"/>
        <v>619708.1400000006</v>
      </c>
      <c r="N750" s="190">
        <f t="shared" si="364"/>
        <v>113.70386663129023</v>
      </c>
    </row>
    <row r="751" spans="1:14" s="42" customFormat="1" x14ac:dyDescent="0.2">
      <c r="A751" s="39" t="s">
        <v>32</v>
      </c>
      <c r="B751" s="40" t="s">
        <v>641</v>
      </c>
      <c r="C751" s="41" t="s">
        <v>5</v>
      </c>
      <c r="D751" s="163">
        <f>SUM(D752:D756)</f>
        <v>1099365.7599999998</v>
      </c>
      <c r="E751" s="163"/>
      <c r="F751" s="163">
        <f>SUM(F752:F756)</f>
        <v>2221378</v>
      </c>
      <c r="G751" s="163">
        <f t="shared" si="360"/>
        <v>2221378</v>
      </c>
      <c r="H751" s="163"/>
      <c r="I751" s="163">
        <f t="shared" ref="I751:J751" si="383">SUM(I752:I756)</f>
        <v>2221378</v>
      </c>
      <c r="J751" s="163">
        <f t="shared" si="383"/>
        <v>2221329.52</v>
      </c>
      <c r="K751" s="164">
        <f t="shared" si="361"/>
        <v>-48.479999999981374</v>
      </c>
      <c r="L751" s="164">
        <f t="shared" si="362"/>
        <v>99.997817570895194</v>
      </c>
      <c r="M751" s="164">
        <f t="shared" si="363"/>
        <v>1121963.7600000002</v>
      </c>
      <c r="N751" s="154">
        <f t="shared" si="364"/>
        <v>202.05554882844456</v>
      </c>
    </row>
    <row r="752" spans="1:14" s="46" customFormat="1" x14ac:dyDescent="0.2">
      <c r="A752" s="43" t="s">
        <v>34</v>
      </c>
      <c r="B752" s="44" t="s">
        <v>642</v>
      </c>
      <c r="C752" s="45" t="s">
        <v>5</v>
      </c>
      <c r="D752" s="71">
        <v>196344</v>
      </c>
      <c r="E752" s="62"/>
      <c r="F752" s="62">
        <v>445414</v>
      </c>
      <c r="G752" s="62">
        <f t="shared" si="360"/>
        <v>445414</v>
      </c>
      <c r="H752" s="62"/>
      <c r="I752" s="69">
        <v>445414</v>
      </c>
      <c r="J752" s="69">
        <v>445414</v>
      </c>
      <c r="K752" s="69">
        <f t="shared" si="361"/>
        <v>0</v>
      </c>
      <c r="L752" s="69">
        <f t="shared" si="362"/>
        <v>100</v>
      </c>
      <c r="M752" s="69">
        <f t="shared" si="363"/>
        <v>249070</v>
      </c>
      <c r="N752" s="190">
        <f t="shared" si="364"/>
        <v>226.85388909261297</v>
      </c>
    </row>
    <row r="753" spans="1:14" s="46" customFormat="1" ht="22.5" x14ac:dyDescent="0.2">
      <c r="A753" s="43" t="s">
        <v>36</v>
      </c>
      <c r="B753" s="44" t="s">
        <v>643</v>
      </c>
      <c r="C753" s="45" t="s">
        <v>5</v>
      </c>
      <c r="D753" s="71">
        <v>491264.17</v>
      </c>
      <c r="E753" s="62"/>
      <c r="F753" s="62">
        <v>858500</v>
      </c>
      <c r="G753" s="62">
        <f t="shared" si="360"/>
        <v>858500</v>
      </c>
      <c r="H753" s="62"/>
      <c r="I753" s="69">
        <v>858500</v>
      </c>
      <c r="J753" s="69">
        <v>858452.8</v>
      </c>
      <c r="K753" s="69">
        <f t="shared" si="361"/>
        <v>-47.199999999953434</v>
      </c>
      <c r="L753" s="69">
        <f t="shared" si="362"/>
        <v>99.994502038439151</v>
      </c>
      <c r="M753" s="69">
        <f t="shared" si="363"/>
        <v>367188.63000000006</v>
      </c>
      <c r="N753" s="190">
        <f t="shared" si="364"/>
        <v>174.74362113565093</v>
      </c>
    </row>
    <row r="754" spans="1:14" s="46" customFormat="1" ht="33.75" x14ac:dyDescent="0.2">
      <c r="A754" s="43" t="s">
        <v>69</v>
      </c>
      <c r="B754" s="44" t="s">
        <v>644</v>
      </c>
      <c r="C754" s="45" t="s">
        <v>5</v>
      </c>
      <c r="D754" s="71">
        <v>307.98</v>
      </c>
      <c r="E754" s="62"/>
      <c r="F754" s="62"/>
      <c r="G754" s="62">
        <f t="shared" si="360"/>
        <v>0</v>
      </c>
      <c r="H754" s="62"/>
      <c r="I754" s="69"/>
      <c r="J754" s="69"/>
      <c r="K754" s="69">
        <f t="shared" si="361"/>
        <v>0</v>
      </c>
      <c r="L754" s="69"/>
      <c r="M754" s="69">
        <f t="shared" si="363"/>
        <v>-307.98</v>
      </c>
      <c r="N754" s="190">
        <f t="shared" si="364"/>
        <v>0</v>
      </c>
    </row>
    <row r="755" spans="1:14" s="46" customFormat="1" ht="33.75" x14ac:dyDescent="0.2">
      <c r="A755" s="43" t="s">
        <v>1088</v>
      </c>
      <c r="B755" s="44" t="s">
        <v>1431</v>
      </c>
      <c r="C755" s="45"/>
      <c r="D755" s="71"/>
      <c r="E755" s="62"/>
      <c r="F755" s="62">
        <v>23665</v>
      </c>
      <c r="G755" s="62">
        <f t="shared" si="360"/>
        <v>23665</v>
      </c>
      <c r="H755" s="62"/>
      <c r="I755" s="69">
        <v>23665</v>
      </c>
      <c r="J755" s="69">
        <v>23664.6</v>
      </c>
      <c r="K755" s="69">
        <f t="shared" si="361"/>
        <v>-0.40000000000145519</v>
      </c>
      <c r="L755" s="69">
        <f t="shared" si="362"/>
        <v>99.998309740122536</v>
      </c>
      <c r="M755" s="69">
        <f t="shared" si="363"/>
        <v>23664.6</v>
      </c>
      <c r="N755" s="190"/>
    </row>
    <row r="756" spans="1:14" s="46" customFormat="1" ht="22.5" x14ac:dyDescent="0.2">
      <c r="A756" s="43" t="s">
        <v>40</v>
      </c>
      <c r="B756" s="44" t="s">
        <v>645</v>
      </c>
      <c r="C756" s="45" t="s">
        <v>5</v>
      </c>
      <c r="D756" s="71">
        <v>411449.61</v>
      </c>
      <c r="E756" s="62"/>
      <c r="F756" s="62">
        <v>893799</v>
      </c>
      <c r="G756" s="62">
        <f t="shared" si="360"/>
        <v>893799</v>
      </c>
      <c r="H756" s="62"/>
      <c r="I756" s="69">
        <v>893799</v>
      </c>
      <c r="J756" s="69">
        <v>893798.12</v>
      </c>
      <c r="K756" s="69">
        <f t="shared" si="361"/>
        <v>-0.88000000000465661</v>
      </c>
      <c r="L756" s="69">
        <f t="shared" si="362"/>
        <v>99.999901543859409</v>
      </c>
      <c r="M756" s="69">
        <f t="shared" si="363"/>
        <v>482348.51</v>
      </c>
      <c r="N756" s="190">
        <f t="shared" si="364"/>
        <v>217.23149038833699</v>
      </c>
    </row>
    <row r="757" spans="1:14" s="42" customFormat="1" x14ac:dyDescent="0.2">
      <c r="A757" s="39" t="s">
        <v>42</v>
      </c>
      <c r="B757" s="40" t="s">
        <v>646</v>
      </c>
      <c r="C757" s="41" t="s">
        <v>5</v>
      </c>
      <c r="D757" s="162">
        <v>18280.2</v>
      </c>
      <c r="E757" s="163"/>
      <c r="F757" s="163">
        <v>796737</v>
      </c>
      <c r="G757" s="163">
        <f t="shared" si="360"/>
        <v>796737</v>
      </c>
      <c r="H757" s="163"/>
      <c r="I757" s="164">
        <v>796737</v>
      </c>
      <c r="J757" s="164">
        <v>796736.51</v>
      </c>
      <c r="K757" s="164">
        <f t="shared" si="361"/>
        <v>-0.48999999999068677</v>
      </c>
      <c r="L757" s="164">
        <f t="shared" si="362"/>
        <v>99.999938499153416</v>
      </c>
      <c r="M757" s="164">
        <f t="shared" si="363"/>
        <v>778456.31</v>
      </c>
      <c r="N757" s="154">
        <f t="shared" si="364"/>
        <v>4358.4671393091976</v>
      </c>
    </row>
    <row r="758" spans="1:14" s="42" customFormat="1" ht="22.5" x14ac:dyDescent="0.2">
      <c r="A758" s="39" t="s">
        <v>44</v>
      </c>
      <c r="B758" s="40" t="s">
        <v>647</v>
      </c>
      <c r="C758" s="41" t="s">
        <v>5</v>
      </c>
      <c r="D758" s="163">
        <f>D760</f>
        <v>308572.56</v>
      </c>
      <c r="E758" s="163"/>
      <c r="F758" s="163">
        <f>F760+F759</f>
        <v>723750</v>
      </c>
      <c r="G758" s="163">
        <f t="shared" si="360"/>
        <v>723750</v>
      </c>
      <c r="H758" s="163"/>
      <c r="I758" s="163">
        <f t="shared" ref="I758:J758" si="384">I760+I759</f>
        <v>723750</v>
      </c>
      <c r="J758" s="163">
        <f t="shared" si="384"/>
        <v>723040.8899999999</v>
      </c>
      <c r="K758" s="164">
        <f t="shared" si="361"/>
        <v>-709.11000000010245</v>
      </c>
      <c r="L758" s="164">
        <f t="shared" si="362"/>
        <v>99.902022797927444</v>
      </c>
      <c r="M758" s="164">
        <f t="shared" si="363"/>
        <v>414468.3299999999</v>
      </c>
      <c r="N758" s="154">
        <f t="shared" si="364"/>
        <v>234.3179477786359</v>
      </c>
    </row>
    <row r="759" spans="1:14" s="46" customFormat="1" ht="24" x14ac:dyDescent="0.2">
      <c r="A759" s="104" t="s">
        <v>1219</v>
      </c>
      <c r="B759" s="44" t="s">
        <v>1432</v>
      </c>
      <c r="C759" s="45"/>
      <c r="D759" s="62"/>
      <c r="E759" s="62"/>
      <c r="F759" s="62">
        <v>300000</v>
      </c>
      <c r="G759" s="62">
        <f t="shared" si="360"/>
        <v>300000</v>
      </c>
      <c r="H759" s="62"/>
      <c r="I759" s="69">
        <v>300000</v>
      </c>
      <c r="J759" s="69">
        <v>299356.21999999997</v>
      </c>
      <c r="K759" s="69">
        <f t="shared" si="361"/>
        <v>-643.78000000002794</v>
      </c>
      <c r="L759" s="69">
        <f t="shared" si="362"/>
        <v>99.78540666666666</v>
      </c>
      <c r="M759" s="69">
        <f t="shared" si="363"/>
        <v>299356.21999999997</v>
      </c>
      <c r="N759" s="190"/>
    </row>
    <row r="760" spans="1:14" s="46" customFormat="1" ht="45" x14ac:dyDescent="0.2">
      <c r="A760" s="43" t="s">
        <v>46</v>
      </c>
      <c r="B760" s="44" t="s">
        <v>648</v>
      </c>
      <c r="C760" s="45" t="s">
        <v>5</v>
      </c>
      <c r="D760" s="71">
        <v>308572.56</v>
      </c>
      <c r="E760" s="62"/>
      <c r="F760" s="62">
        <v>423750</v>
      </c>
      <c r="G760" s="62">
        <f t="shared" si="360"/>
        <v>423750</v>
      </c>
      <c r="H760" s="62"/>
      <c r="I760" s="69">
        <v>423750</v>
      </c>
      <c r="J760" s="69">
        <v>423684.67</v>
      </c>
      <c r="K760" s="69">
        <f t="shared" si="361"/>
        <v>-65.330000000016298</v>
      </c>
      <c r="L760" s="69">
        <f t="shared" si="362"/>
        <v>99.984582890855449</v>
      </c>
      <c r="M760" s="69">
        <f t="shared" si="363"/>
        <v>115112.10999999999</v>
      </c>
      <c r="N760" s="190">
        <f t="shared" si="364"/>
        <v>137.30471367901279</v>
      </c>
    </row>
    <row r="761" spans="1:14" s="48" customFormat="1" ht="135" customHeight="1" x14ac:dyDescent="0.2">
      <c r="A761" s="47" t="s">
        <v>545</v>
      </c>
      <c r="B761" s="37" t="s">
        <v>649</v>
      </c>
      <c r="C761" s="35" t="s">
        <v>5</v>
      </c>
      <c r="D761" s="158">
        <f>D762</f>
        <v>368000</v>
      </c>
      <c r="E761" s="158">
        <f>E762</f>
        <v>324100</v>
      </c>
      <c r="F761" s="158">
        <f>F762</f>
        <v>324100</v>
      </c>
      <c r="G761" s="158">
        <f t="shared" si="360"/>
        <v>0</v>
      </c>
      <c r="H761" s="158">
        <f t="shared" si="367"/>
        <v>100</v>
      </c>
      <c r="I761" s="158">
        <f t="shared" ref="I761:J761" si="385">I762</f>
        <v>324100</v>
      </c>
      <c r="J761" s="158">
        <f t="shared" si="385"/>
        <v>324100</v>
      </c>
      <c r="K761" s="159">
        <f t="shared" si="361"/>
        <v>0</v>
      </c>
      <c r="L761" s="159">
        <f t="shared" si="362"/>
        <v>100</v>
      </c>
      <c r="M761" s="159">
        <f t="shared" si="363"/>
        <v>-43900</v>
      </c>
      <c r="N761" s="155">
        <f t="shared" si="364"/>
        <v>88.070652173913047</v>
      </c>
    </row>
    <row r="762" spans="1:14" s="42" customFormat="1" ht="33.75" x14ac:dyDescent="0.2">
      <c r="A762" s="39" t="s">
        <v>1077</v>
      </c>
      <c r="B762" s="40" t="s">
        <v>650</v>
      </c>
      <c r="C762" s="41" t="s">
        <v>5</v>
      </c>
      <c r="D762" s="163">
        <f>D763+D773</f>
        <v>368000</v>
      </c>
      <c r="E762" s="163">
        <v>324100</v>
      </c>
      <c r="F762" s="163">
        <f>F763+F773</f>
        <v>324100</v>
      </c>
      <c r="G762" s="163">
        <f t="shared" si="360"/>
        <v>0</v>
      </c>
      <c r="H762" s="163">
        <f t="shared" si="367"/>
        <v>100</v>
      </c>
      <c r="I762" s="163">
        <f>I763+I773</f>
        <v>324100</v>
      </c>
      <c r="J762" s="163">
        <f>J763+J773</f>
        <v>324100</v>
      </c>
      <c r="K762" s="164">
        <f t="shared" si="361"/>
        <v>0</v>
      </c>
      <c r="L762" s="164">
        <f t="shared" si="362"/>
        <v>100</v>
      </c>
      <c r="M762" s="164">
        <f t="shared" si="363"/>
        <v>-43900</v>
      </c>
      <c r="N762" s="154">
        <f t="shared" si="364"/>
        <v>88.070652173913047</v>
      </c>
    </row>
    <row r="763" spans="1:14" s="42" customFormat="1" x14ac:dyDescent="0.2">
      <c r="A763" s="39" t="s">
        <v>13</v>
      </c>
      <c r="B763" s="40" t="s">
        <v>651</v>
      </c>
      <c r="C763" s="41" t="s">
        <v>5</v>
      </c>
      <c r="D763" s="163">
        <f>D764+D768</f>
        <v>285100</v>
      </c>
      <c r="E763" s="163"/>
      <c r="F763" s="163">
        <f>F764+F768</f>
        <v>236400</v>
      </c>
      <c r="G763" s="163">
        <f t="shared" si="360"/>
        <v>236400</v>
      </c>
      <c r="H763" s="163"/>
      <c r="I763" s="163">
        <f>I764+I768</f>
        <v>236400</v>
      </c>
      <c r="J763" s="163">
        <f>J764+J768</f>
        <v>236400</v>
      </c>
      <c r="K763" s="164">
        <f t="shared" si="361"/>
        <v>0</v>
      </c>
      <c r="L763" s="164">
        <f t="shared" si="362"/>
        <v>100</v>
      </c>
      <c r="M763" s="164">
        <f t="shared" si="363"/>
        <v>-48700</v>
      </c>
      <c r="N763" s="154">
        <f t="shared" si="364"/>
        <v>82.918274289722902</v>
      </c>
    </row>
    <row r="764" spans="1:14" s="42" customFormat="1" ht="33.75" x14ac:dyDescent="0.2">
      <c r="A764" s="39" t="s">
        <v>15</v>
      </c>
      <c r="B764" s="40" t="s">
        <v>652</v>
      </c>
      <c r="C764" s="41" t="s">
        <v>5</v>
      </c>
      <c r="D764" s="163">
        <f>SUM(D765:D767)</f>
        <v>240100</v>
      </c>
      <c r="E764" s="163"/>
      <c r="F764" s="163">
        <f>SUM(F765:F767)</f>
        <v>236400</v>
      </c>
      <c r="G764" s="163">
        <f t="shared" si="360"/>
        <v>236400</v>
      </c>
      <c r="H764" s="163"/>
      <c r="I764" s="163">
        <f>SUM(I765:I767)</f>
        <v>236400</v>
      </c>
      <c r="J764" s="163">
        <f>SUM(J765:J767)</f>
        <v>236400</v>
      </c>
      <c r="K764" s="164">
        <f t="shared" si="361"/>
        <v>0</v>
      </c>
      <c r="L764" s="164">
        <f t="shared" si="362"/>
        <v>100</v>
      </c>
      <c r="M764" s="164">
        <f t="shared" si="363"/>
        <v>-3700</v>
      </c>
      <c r="N764" s="154">
        <f t="shared" si="364"/>
        <v>98.458975426905454</v>
      </c>
    </row>
    <row r="765" spans="1:14" s="46" customFormat="1" x14ac:dyDescent="0.2">
      <c r="A765" s="43" t="s">
        <v>17</v>
      </c>
      <c r="B765" s="44" t="s">
        <v>653</v>
      </c>
      <c r="C765" s="45" t="s">
        <v>5</v>
      </c>
      <c r="D765" s="71">
        <v>181347.61</v>
      </c>
      <c r="E765" s="62"/>
      <c r="F765" s="62">
        <v>181380</v>
      </c>
      <c r="G765" s="62">
        <f t="shared" si="360"/>
        <v>181380</v>
      </c>
      <c r="H765" s="62"/>
      <c r="I765" s="69">
        <v>181380</v>
      </c>
      <c r="J765" s="69">
        <v>181380</v>
      </c>
      <c r="K765" s="69">
        <f t="shared" si="361"/>
        <v>0</v>
      </c>
      <c r="L765" s="69">
        <f t="shared" si="362"/>
        <v>100</v>
      </c>
      <c r="M765" s="69">
        <f t="shared" si="363"/>
        <v>32.39000000001397</v>
      </c>
      <c r="N765" s="190">
        <f t="shared" si="364"/>
        <v>100.01786072614908</v>
      </c>
    </row>
    <row r="766" spans="1:14" s="46" customFormat="1" x14ac:dyDescent="0.2">
      <c r="A766" s="43" t="s">
        <v>29</v>
      </c>
      <c r="B766" s="44" t="s">
        <v>654</v>
      </c>
      <c r="C766" s="45" t="s">
        <v>5</v>
      </c>
      <c r="D766" s="71">
        <v>1100</v>
      </c>
      <c r="E766" s="62"/>
      <c r="F766" s="62"/>
      <c r="G766" s="62">
        <f t="shared" si="360"/>
        <v>0</v>
      </c>
      <c r="H766" s="62"/>
      <c r="I766" s="69"/>
      <c r="J766" s="69"/>
      <c r="K766" s="69">
        <f t="shared" si="361"/>
        <v>0</v>
      </c>
      <c r="L766" s="69"/>
      <c r="M766" s="69">
        <f t="shared" si="363"/>
        <v>-1100</v>
      </c>
      <c r="N766" s="190">
        <f t="shared" si="364"/>
        <v>0</v>
      </c>
    </row>
    <row r="767" spans="1:14" s="46" customFormat="1" ht="33.75" x14ac:dyDescent="0.2">
      <c r="A767" s="43" t="s">
        <v>19</v>
      </c>
      <c r="B767" s="44" t="s">
        <v>655</v>
      </c>
      <c r="C767" s="45" t="s">
        <v>5</v>
      </c>
      <c r="D767" s="71">
        <v>57652.39</v>
      </c>
      <c r="E767" s="62"/>
      <c r="F767" s="62">
        <v>55020</v>
      </c>
      <c r="G767" s="62">
        <f t="shared" si="360"/>
        <v>55020</v>
      </c>
      <c r="H767" s="62"/>
      <c r="I767" s="69">
        <v>55020</v>
      </c>
      <c r="J767" s="69">
        <v>55020</v>
      </c>
      <c r="K767" s="69">
        <f t="shared" si="361"/>
        <v>0</v>
      </c>
      <c r="L767" s="69">
        <f t="shared" si="362"/>
        <v>100</v>
      </c>
      <c r="M767" s="69">
        <f t="shared" si="363"/>
        <v>-2632.3899999999994</v>
      </c>
      <c r="N767" s="190">
        <f t="shared" si="364"/>
        <v>95.434031442581997</v>
      </c>
    </row>
    <row r="768" spans="1:14" s="42" customFormat="1" x14ac:dyDescent="0.2">
      <c r="A768" s="39" t="s">
        <v>32</v>
      </c>
      <c r="B768" s="40" t="s">
        <v>656</v>
      </c>
      <c r="C768" s="41" t="s">
        <v>5</v>
      </c>
      <c r="D768" s="163">
        <f>SUM(D769:D772)</f>
        <v>45000</v>
      </c>
      <c r="E768" s="163"/>
      <c r="F768" s="163">
        <f>SUM(F769:F772)</f>
        <v>0</v>
      </c>
      <c r="G768" s="158">
        <f t="shared" si="360"/>
        <v>0</v>
      </c>
      <c r="H768" s="158"/>
      <c r="I768" s="163"/>
      <c r="J768" s="164"/>
      <c r="K768" s="164">
        <f t="shared" si="361"/>
        <v>0</v>
      </c>
      <c r="L768" s="164"/>
      <c r="M768" s="164">
        <f t="shared" si="363"/>
        <v>-45000</v>
      </c>
      <c r="N768" s="154">
        <f t="shared" si="364"/>
        <v>0</v>
      </c>
    </row>
    <row r="769" spans="1:14" s="46" customFormat="1" x14ac:dyDescent="0.2">
      <c r="A769" s="43" t="s">
        <v>34</v>
      </c>
      <c r="B769" s="44" t="s">
        <v>657</v>
      </c>
      <c r="C769" s="45" t="s">
        <v>5</v>
      </c>
      <c r="D769" s="71">
        <v>9000</v>
      </c>
      <c r="E769" s="62"/>
      <c r="F769" s="62"/>
      <c r="G769" s="165">
        <f t="shared" si="360"/>
        <v>0</v>
      </c>
      <c r="H769" s="165"/>
      <c r="I769" s="69"/>
      <c r="J769" s="69"/>
      <c r="K769" s="69">
        <f t="shared" si="361"/>
        <v>0</v>
      </c>
      <c r="L769" s="69"/>
      <c r="M769" s="69">
        <f t="shared" si="363"/>
        <v>-9000</v>
      </c>
      <c r="N769" s="190">
        <f t="shared" si="364"/>
        <v>0</v>
      </c>
    </row>
    <row r="770" spans="1:14" s="46" customFormat="1" ht="22.5" x14ac:dyDescent="0.2">
      <c r="A770" s="43" t="s">
        <v>36</v>
      </c>
      <c r="B770" s="44" t="s">
        <v>658</v>
      </c>
      <c r="C770" s="45" t="s">
        <v>5</v>
      </c>
      <c r="D770" s="71">
        <v>5000</v>
      </c>
      <c r="E770" s="62"/>
      <c r="F770" s="62"/>
      <c r="G770" s="165">
        <f t="shared" si="360"/>
        <v>0</v>
      </c>
      <c r="H770" s="165"/>
      <c r="I770" s="69"/>
      <c r="J770" s="69"/>
      <c r="K770" s="69">
        <f t="shared" si="361"/>
        <v>0</v>
      </c>
      <c r="L770" s="69"/>
      <c r="M770" s="69">
        <f t="shared" si="363"/>
        <v>-5000</v>
      </c>
      <c r="N770" s="190">
        <f t="shared" si="364"/>
        <v>0</v>
      </c>
    </row>
    <row r="771" spans="1:14" s="46" customFormat="1" ht="33.75" x14ac:dyDescent="0.2">
      <c r="A771" s="43" t="s">
        <v>38</v>
      </c>
      <c r="B771" s="44" t="s">
        <v>659</v>
      </c>
      <c r="C771" s="45" t="s">
        <v>5</v>
      </c>
      <c r="D771" s="71">
        <v>19000</v>
      </c>
      <c r="E771" s="62"/>
      <c r="F771" s="62"/>
      <c r="G771" s="165">
        <f t="shared" si="360"/>
        <v>0</v>
      </c>
      <c r="H771" s="165"/>
      <c r="I771" s="69"/>
      <c r="J771" s="69"/>
      <c r="K771" s="69">
        <f t="shared" si="361"/>
        <v>0</v>
      </c>
      <c r="L771" s="69"/>
      <c r="M771" s="69">
        <f t="shared" si="363"/>
        <v>-19000</v>
      </c>
      <c r="N771" s="190">
        <f t="shared" si="364"/>
        <v>0</v>
      </c>
    </row>
    <row r="772" spans="1:14" s="46" customFormat="1" ht="22.5" x14ac:dyDescent="0.2">
      <c r="A772" s="43" t="s">
        <v>40</v>
      </c>
      <c r="B772" s="44" t="s">
        <v>660</v>
      </c>
      <c r="C772" s="45" t="s">
        <v>5</v>
      </c>
      <c r="D772" s="71">
        <v>12000</v>
      </c>
      <c r="E772" s="62"/>
      <c r="F772" s="62"/>
      <c r="G772" s="165">
        <f t="shared" si="360"/>
        <v>0</v>
      </c>
      <c r="H772" s="165"/>
      <c r="I772" s="69"/>
      <c r="J772" s="69"/>
      <c r="K772" s="69">
        <f t="shared" si="361"/>
        <v>0</v>
      </c>
      <c r="L772" s="69"/>
      <c r="M772" s="69">
        <f t="shared" si="363"/>
        <v>-12000</v>
      </c>
      <c r="N772" s="190">
        <f t="shared" si="364"/>
        <v>0</v>
      </c>
    </row>
    <row r="773" spans="1:14" s="42" customFormat="1" ht="22.5" x14ac:dyDescent="0.2">
      <c r="A773" s="39" t="s">
        <v>44</v>
      </c>
      <c r="B773" s="40" t="s">
        <v>661</v>
      </c>
      <c r="C773" s="41" t="s">
        <v>5</v>
      </c>
      <c r="D773" s="163">
        <f>D774</f>
        <v>82900</v>
      </c>
      <c r="E773" s="163"/>
      <c r="F773" s="163">
        <f>F774</f>
        <v>87700</v>
      </c>
      <c r="G773" s="163">
        <f t="shared" si="360"/>
        <v>87700</v>
      </c>
      <c r="H773" s="163"/>
      <c r="I773" s="163">
        <f t="shared" ref="I773:J773" si="386">I774</f>
        <v>87700</v>
      </c>
      <c r="J773" s="163">
        <f t="shared" si="386"/>
        <v>87700</v>
      </c>
      <c r="K773" s="164">
        <f t="shared" si="361"/>
        <v>0</v>
      </c>
      <c r="L773" s="164">
        <f t="shared" si="362"/>
        <v>100</v>
      </c>
      <c r="M773" s="164">
        <f t="shared" si="363"/>
        <v>4800</v>
      </c>
      <c r="N773" s="154">
        <f t="shared" si="364"/>
        <v>105.79010856453559</v>
      </c>
    </row>
    <row r="774" spans="1:14" s="46" customFormat="1" ht="33.75" x14ac:dyDescent="0.2">
      <c r="A774" s="43" t="s">
        <v>79</v>
      </c>
      <c r="B774" s="44" t="s">
        <v>662</v>
      </c>
      <c r="C774" s="45" t="s">
        <v>5</v>
      </c>
      <c r="D774" s="71">
        <v>82900</v>
      </c>
      <c r="E774" s="62"/>
      <c r="F774" s="62">
        <v>87700</v>
      </c>
      <c r="G774" s="62">
        <f t="shared" si="360"/>
        <v>87700</v>
      </c>
      <c r="H774" s="62"/>
      <c r="I774" s="69">
        <v>87700</v>
      </c>
      <c r="J774" s="69">
        <v>87700</v>
      </c>
      <c r="K774" s="69">
        <f t="shared" si="361"/>
        <v>0</v>
      </c>
      <c r="L774" s="69">
        <f t="shared" si="362"/>
        <v>100</v>
      </c>
      <c r="M774" s="69">
        <f t="shared" si="363"/>
        <v>4800</v>
      </c>
      <c r="N774" s="190">
        <f t="shared" si="364"/>
        <v>105.79010856453559</v>
      </c>
    </row>
    <row r="775" spans="1:14" s="48" customFormat="1" ht="147.75" x14ac:dyDescent="0.2">
      <c r="A775" s="47" t="s">
        <v>539</v>
      </c>
      <c r="B775" s="37" t="s">
        <v>663</v>
      </c>
      <c r="C775" s="35" t="s">
        <v>5</v>
      </c>
      <c r="D775" s="158">
        <f>D776</f>
        <v>22000</v>
      </c>
      <c r="E775" s="158">
        <f>E776</f>
        <v>13200</v>
      </c>
      <c r="F775" s="158">
        <f>F776</f>
        <v>13200</v>
      </c>
      <c r="G775" s="158">
        <f t="shared" si="360"/>
        <v>0</v>
      </c>
      <c r="H775" s="158">
        <f t="shared" si="367"/>
        <v>100</v>
      </c>
      <c r="I775" s="158">
        <f t="shared" ref="I775:J775" si="387">I776</f>
        <v>13200</v>
      </c>
      <c r="J775" s="158">
        <f t="shared" si="387"/>
        <v>13200</v>
      </c>
      <c r="K775" s="159">
        <f t="shared" si="361"/>
        <v>0</v>
      </c>
      <c r="L775" s="159">
        <f t="shared" si="362"/>
        <v>100</v>
      </c>
      <c r="M775" s="159">
        <f t="shared" si="363"/>
        <v>-8800</v>
      </c>
      <c r="N775" s="155">
        <f t="shared" si="364"/>
        <v>60</v>
      </c>
    </row>
    <row r="776" spans="1:14" s="42" customFormat="1" ht="33.75" x14ac:dyDescent="0.2">
      <c r="A776" s="39" t="s">
        <v>226</v>
      </c>
      <c r="B776" s="40" t="s">
        <v>664</v>
      </c>
      <c r="C776" s="41" t="s">
        <v>5</v>
      </c>
      <c r="D776" s="163">
        <f>D777+D781</f>
        <v>22000</v>
      </c>
      <c r="E776" s="163">
        <v>13200</v>
      </c>
      <c r="F776" s="163">
        <f>F777+F781</f>
        <v>13200</v>
      </c>
      <c r="G776" s="163">
        <f t="shared" si="360"/>
        <v>0</v>
      </c>
      <c r="H776" s="163">
        <f t="shared" si="367"/>
        <v>100</v>
      </c>
      <c r="I776" s="163">
        <f t="shared" ref="I776:J776" si="388">I777+I781</f>
        <v>13200</v>
      </c>
      <c r="J776" s="163">
        <f t="shared" si="388"/>
        <v>13200</v>
      </c>
      <c r="K776" s="164">
        <f t="shared" si="361"/>
        <v>0</v>
      </c>
      <c r="L776" s="164">
        <f t="shared" si="362"/>
        <v>100</v>
      </c>
      <c r="M776" s="164">
        <f t="shared" si="363"/>
        <v>-8800</v>
      </c>
      <c r="N776" s="154">
        <f t="shared" si="364"/>
        <v>60</v>
      </c>
    </row>
    <row r="777" spans="1:14" s="42" customFormat="1" x14ac:dyDescent="0.2">
      <c r="A777" s="39" t="s">
        <v>13</v>
      </c>
      <c r="B777" s="40" t="s">
        <v>665</v>
      </c>
      <c r="C777" s="41" t="s">
        <v>5</v>
      </c>
      <c r="D777" s="163">
        <f>D778</f>
        <v>20000</v>
      </c>
      <c r="E777" s="163"/>
      <c r="F777" s="163">
        <f>F778</f>
        <v>9900</v>
      </c>
      <c r="G777" s="163">
        <f t="shared" si="360"/>
        <v>9900</v>
      </c>
      <c r="H777" s="163"/>
      <c r="I777" s="163">
        <f t="shared" ref="I777:J777" si="389">I778</f>
        <v>9900</v>
      </c>
      <c r="J777" s="163">
        <f t="shared" si="389"/>
        <v>9900</v>
      </c>
      <c r="K777" s="164">
        <f t="shared" si="361"/>
        <v>0</v>
      </c>
      <c r="L777" s="164">
        <f t="shared" si="362"/>
        <v>100</v>
      </c>
      <c r="M777" s="164">
        <f t="shared" si="363"/>
        <v>-10100</v>
      </c>
      <c r="N777" s="154">
        <f t="shared" si="364"/>
        <v>49.5</v>
      </c>
    </row>
    <row r="778" spans="1:14" s="42" customFormat="1" ht="33.75" x14ac:dyDescent="0.2">
      <c r="A778" s="39" t="s">
        <v>15</v>
      </c>
      <c r="B778" s="40" t="s">
        <v>666</v>
      </c>
      <c r="C778" s="41" t="s">
        <v>5</v>
      </c>
      <c r="D778" s="163">
        <f>SUM(D779:D780)</f>
        <v>20000</v>
      </c>
      <c r="E778" s="163"/>
      <c r="F778" s="163">
        <f>SUM(F779:F780)</f>
        <v>9900</v>
      </c>
      <c r="G778" s="163">
        <f t="shared" si="360"/>
        <v>9900</v>
      </c>
      <c r="H778" s="163"/>
      <c r="I778" s="163">
        <f t="shared" ref="I778:J778" si="390">SUM(I779:I780)</f>
        <v>9900</v>
      </c>
      <c r="J778" s="163">
        <f t="shared" si="390"/>
        <v>9900</v>
      </c>
      <c r="K778" s="164">
        <f t="shared" si="361"/>
        <v>0</v>
      </c>
      <c r="L778" s="164">
        <f t="shared" si="362"/>
        <v>100</v>
      </c>
      <c r="M778" s="164">
        <f t="shared" si="363"/>
        <v>-10100</v>
      </c>
      <c r="N778" s="154">
        <f t="shared" si="364"/>
        <v>49.5</v>
      </c>
    </row>
    <row r="779" spans="1:14" s="46" customFormat="1" x14ac:dyDescent="0.2">
      <c r="A779" s="43" t="s">
        <v>17</v>
      </c>
      <c r="B779" s="44" t="s">
        <v>667</v>
      </c>
      <c r="C779" s="45" t="s">
        <v>5</v>
      </c>
      <c r="D779" s="71">
        <v>15000</v>
      </c>
      <c r="E779" s="62"/>
      <c r="F779" s="62">
        <v>7604</v>
      </c>
      <c r="G779" s="62">
        <f t="shared" si="360"/>
        <v>7604</v>
      </c>
      <c r="H779" s="62"/>
      <c r="I779" s="69">
        <v>7604</v>
      </c>
      <c r="J779" s="69">
        <v>7604</v>
      </c>
      <c r="K779" s="69">
        <f t="shared" si="361"/>
        <v>0</v>
      </c>
      <c r="L779" s="69">
        <f t="shared" si="362"/>
        <v>100</v>
      </c>
      <c r="M779" s="69">
        <f t="shared" si="363"/>
        <v>-7396</v>
      </c>
      <c r="N779" s="190">
        <f t="shared" si="364"/>
        <v>50.693333333333335</v>
      </c>
    </row>
    <row r="780" spans="1:14" s="46" customFormat="1" ht="33.75" x14ac:dyDescent="0.2">
      <c r="A780" s="43" t="s">
        <v>19</v>
      </c>
      <c r="B780" s="44" t="s">
        <v>668</v>
      </c>
      <c r="C780" s="45" t="s">
        <v>5</v>
      </c>
      <c r="D780" s="71">
        <v>5000</v>
      </c>
      <c r="E780" s="62"/>
      <c r="F780" s="62">
        <v>2296</v>
      </c>
      <c r="G780" s="62">
        <f t="shared" si="360"/>
        <v>2296</v>
      </c>
      <c r="H780" s="62"/>
      <c r="I780" s="69">
        <v>2296</v>
      </c>
      <c r="J780" s="69">
        <v>2296</v>
      </c>
      <c r="K780" s="69">
        <f t="shared" si="361"/>
        <v>0</v>
      </c>
      <c r="L780" s="69">
        <f t="shared" si="362"/>
        <v>100</v>
      </c>
      <c r="M780" s="69">
        <f t="shared" si="363"/>
        <v>-2704</v>
      </c>
      <c r="N780" s="190">
        <f t="shared" si="364"/>
        <v>45.92</v>
      </c>
    </row>
    <row r="781" spans="1:14" s="42" customFormat="1" ht="22.5" x14ac:dyDescent="0.2">
      <c r="A781" s="39" t="s">
        <v>44</v>
      </c>
      <c r="B781" s="40" t="s">
        <v>669</v>
      </c>
      <c r="C781" s="41" t="s">
        <v>5</v>
      </c>
      <c r="D781" s="163">
        <f>D782</f>
        <v>2000</v>
      </c>
      <c r="E781" s="163"/>
      <c r="F781" s="163">
        <f>F782</f>
        <v>3300</v>
      </c>
      <c r="G781" s="163">
        <f t="shared" ref="G781:G844" si="391">F781-E781</f>
        <v>3300</v>
      </c>
      <c r="H781" s="163"/>
      <c r="I781" s="163">
        <f>I782</f>
        <v>3300</v>
      </c>
      <c r="J781" s="163">
        <f>J782</f>
        <v>3300</v>
      </c>
      <c r="K781" s="164">
        <f t="shared" ref="K781:K844" si="392">J781-I781</f>
        <v>0</v>
      </c>
      <c r="L781" s="164">
        <f t="shared" ref="L781:L844" si="393">J781/I781*100</f>
        <v>100</v>
      </c>
      <c r="M781" s="164">
        <f t="shared" ref="M781:M844" si="394">J781-D781</f>
        <v>1300</v>
      </c>
      <c r="N781" s="154">
        <f t="shared" ref="N781:N844" si="395">J781/D781*100</f>
        <v>165</v>
      </c>
    </row>
    <row r="782" spans="1:14" s="46" customFormat="1" ht="45" x14ac:dyDescent="0.2">
      <c r="A782" s="43" t="s">
        <v>46</v>
      </c>
      <c r="B782" s="44" t="s">
        <v>670</v>
      </c>
      <c r="C782" s="45" t="s">
        <v>5</v>
      </c>
      <c r="D782" s="71">
        <v>2000</v>
      </c>
      <c r="E782" s="62"/>
      <c r="F782" s="62">
        <v>3300</v>
      </c>
      <c r="G782" s="62">
        <f t="shared" si="391"/>
        <v>3300</v>
      </c>
      <c r="H782" s="62"/>
      <c r="I782" s="69">
        <v>3300</v>
      </c>
      <c r="J782" s="69">
        <v>3300</v>
      </c>
      <c r="K782" s="69">
        <f t="shared" si="392"/>
        <v>0</v>
      </c>
      <c r="L782" s="69">
        <f t="shared" si="393"/>
        <v>100</v>
      </c>
      <c r="M782" s="69">
        <f t="shared" si="394"/>
        <v>1300</v>
      </c>
      <c r="N782" s="190">
        <f t="shared" si="395"/>
        <v>165</v>
      </c>
    </row>
    <row r="783" spans="1:14" s="48" customFormat="1" ht="147.75" x14ac:dyDescent="0.2">
      <c r="A783" s="47" t="s">
        <v>671</v>
      </c>
      <c r="B783" s="37" t="s">
        <v>672</v>
      </c>
      <c r="C783" s="35" t="s">
        <v>5</v>
      </c>
      <c r="D783" s="158">
        <f>D784</f>
        <v>301000</v>
      </c>
      <c r="E783" s="158">
        <f>E784</f>
        <v>242000</v>
      </c>
      <c r="F783" s="158">
        <f>F784</f>
        <v>242000</v>
      </c>
      <c r="G783" s="158">
        <f t="shared" si="391"/>
        <v>0</v>
      </c>
      <c r="H783" s="158">
        <f t="shared" ref="H783:H844" si="396">F783/E783*100</f>
        <v>100</v>
      </c>
      <c r="I783" s="158">
        <f t="shared" ref="I783:J783" si="397">I784</f>
        <v>242000</v>
      </c>
      <c r="J783" s="158">
        <f t="shared" si="397"/>
        <v>242000</v>
      </c>
      <c r="K783" s="159">
        <f t="shared" si="392"/>
        <v>0</v>
      </c>
      <c r="L783" s="159">
        <f t="shared" si="393"/>
        <v>100</v>
      </c>
      <c r="M783" s="159">
        <f t="shared" si="394"/>
        <v>-59000</v>
      </c>
      <c r="N783" s="155">
        <f t="shared" si="395"/>
        <v>80.398671096345524</v>
      </c>
    </row>
    <row r="784" spans="1:14" s="42" customFormat="1" ht="33.75" x14ac:dyDescent="0.2">
      <c r="A784" s="39" t="s">
        <v>226</v>
      </c>
      <c r="B784" s="40" t="s">
        <v>673</v>
      </c>
      <c r="C784" s="41" t="s">
        <v>5</v>
      </c>
      <c r="D784" s="163">
        <f>D785+D793</f>
        <v>301000</v>
      </c>
      <c r="E784" s="163">
        <v>242000</v>
      </c>
      <c r="F784" s="163">
        <f>F785+F793</f>
        <v>242000</v>
      </c>
      <c r="G784" s="163">
        <f t="shared" si="391"/>
        <v>0</v>
      </c>
      <c r="H784" s="163">
        <f t="shared" si="396"/>
        <v>100</v>
      </c>
      <c r="I784" s="163">
        <f t="shared" ref="I784:J784" si="398">I785+I793</f>
        <v>242000</v>
      </c>
      <c r="J784" s="163">
        <f t="shared" si="398"/>
        <v>242000</v>
      </c>
      <c r="K784" s="164">
        <f t="shared" si="392"/>
        <v>0</v>
      </c>
      <c r="L784" s="164">
        <f t="shared" si="393"/>
        <v>100</v>
      </c>
      <c r="M784" s="164">
        <f t="shared" si="394"/>
        <v>-59000</v>
      </c>
      <c r="N784" s="154">
        <f t="shared" si="395"/>
        <v>80.398671096345524</v>
      </c>
    </row>
    <row r="785" spans="1:14" s="42" customFormat="1" x14ac:dyDescent="0.2">
      <c r="A785" s="39" t="s">
        <v>13</v>
      </c>
      <c r="B785" s="40" t="s">
        <v>674</v>
      </c>
      <c r="C785" s="41" t="s">
        <v>5</v>
      </c>
      <c r="D785" s="163">
        <f>D786+D790</f>
        <v>182417</v>
      </c>
      <c r="E785" s="163"/>
      <c r="F785" s="163">
        <f>F786+F790</f>
        <v>218300</v>
      </c>
      <c r="G785" s="163">
        <f t="shared" si="391"/>
        <v>218300</v>
      </c>
      <c r="H785" s="163"/>
      <c r="I785" s="163">
        <f t="shared" ref="I785:J785" si="399">I786+I790</f>
        <v>218300</v>
      </c>
      <c r="J785" s="163">
        <f t="shared" si="399"/>
        <v>218300</v>
      </c>
      <c r="K785" s="164">
        <f t="shared" si="392"/>
        <v>0</v>
      </c>
      <c r="L785" s="164">
        <f t="shared" si="393"/>
        <v>100</v>
      </c>
      <c r="M785" s="164">
        <f t="shared" si="394"/>
        <v>35883</v>
      </c>
      <c r="N785" s="154">
        <f t="shared" si="395"/>
        <v>119.6708640093851</v>
      </c>
    </row>
    <row r="786" spans="1:14" s="42" customFormat="1" ht="33.75" x14ac:dyDescent="0.2">
      <c r="A786" s="39" t="s">
        <v>15</v>
      </c>
      <c r="B786" s="40" t="s">
        <v>675</v>
      </c>
      <c r="C786" s="41" t="s">
        <v>5</v>
      </c>
      <c r="D786" s="163">
        <f>SUM(D787:D789)</f>
        <v>143907</v>
      </c>
      <c r="E786" s="163"/>
      <c r="F786" s="163">
        <f>SUM(F787:F789)</f>
        <v>208300</v>
      </c>
      <c r="G786" s="163">
        <f t="shared" si="391"/>
        <v>208300</v>
      </c>
      <c r="H786" s="163"/>
      <c r="I786" s="163">
        <f t="shared" ref="I786:J786" si="400">SUM(I787:I789)</f>
        <v>208300</v>
      </c>
      <c r="J786" s="163">
        <f t="shared" si="400"/>
        <v>208300</v>
      </c>
      <c r="K786" s="164">
        <f t="shared" si="392"/>
        <v>0</v>
      </c>
      <c r="L786" s="164">
        <f t="shared" si="393"/>
        <v>100</v>
      </c>
      <c r="M786" s="164">
        <f t="shared" si="394"/>
        <v>64393</v>
      </c>
      <c r="N786" s="154">
        <f t="shared" si="395"/>
        <v>144.74625973719137</v>
      </c>
    </row>
    <row r="787" spans="1:14" s="46" customFormat="1" x14ac:dyDescent="0.2">
      <c r="A787" s="43" t="s">
        <v>17</v>
      </c>
      <c r="B787" s="44" t="s">
        <v>676</v>
      </c>
      <c r="C787" s="45" t="s">
        <v>5</v>
      </c>
      <c r="D787" s="71">
        <v>106937</v>
      </c>
      <c r="E787" s="62"/>
      <c r="F787" s="62">
        <v>157500</v>
      </c>
      <c r="G787" s="62">
        <f t="shared" si="391"/>
        <v>157500</v>
      </c>
      <c r="H787" s="62"/>
      <c r="I787" s="69">
        <v>157500</v>
      </c>
      <c r="J787" s="69">
        <v>157500</v>
      </c>
      <c r="K787" s="69">
        <f t="shared" si="392"/>
        <v>0</v>
      </c>
      <c r="L787" s="69">
        <f t="shared" si="393"/>
        <v>100</v>
      </c>
      <c r="M787" s="69">
        <f t="shared" si="394"/>
        <v>50563</v>
      </c>
      <c r="N787" s="190">
        <f t="shared" si="395"/>
        <v>147.28297969832704</v>
      </c>
    </row>
    <row r="788" spans="1:14" s="46" customFormat="1" x14ac:dyDescent="0.2">
      <c r="A788" s="43" t="s">
        <v>29</v>
      </c>
      <c r="B788" s="44" t="s">
        <v>677</v>
      </c>
      <c r="C788" s="45" t="s">
        <v>5</v>
      </c>
      <c r="D788" s="71">
        <v>1100</v>
      </c>
      <c r="E788" s="62"/>
      <c r="F788" s="62">
        <v>3030</v>
      </c>
      <c r="G788" s="62">
        <f t="shared" si="391"/>
        <v>3030</v>
      </c>
      <c r="H788" s="62"/>
      <c r="I788" s="69">
        <v>3030</v>
      </c>
      <c r="J788" s="69">
        <v>3030</v>
      </c>
      <c r="K788" s="69">
        <f t="shared" si="392"/>
        <v>0</v>
      </c>
      <c r="L788" s="69">
        <f t="shared" si="393"/>
        <v>100</v>
      </c>
      <c r="M788" s="69">
        <f t="shared" si="394"/>
        <v>1930</v>
      </c>
      <c r="N788" s="190">
        <f t="shared" si="395"/>
        <v>275.45454545454544</v>
      </c>
    </row>
    <row r="789" spans="1:14" s="46" customFormat="1" ht="33.75" x14ac:dyDescent="0.2">
      <c r="A789" s="43" t="s">
        <v>19</v>
      </c>
      <c r="B789" s="44" t="s">
        <v>678</v>
      </c>
      <c r="C789" s="45" t="s">
        <v>5</v>
      </c>
      <c r="D789" s="71">
        <v>35870</v>
      </c>
      <c r="E789" s="62"/>
      <c r="F789" s="62">
        <v>47770</v>
      </c>
      <c r="G789" s="62">
        <f t="shared" si="391"/>
        <v>47770</v>
      </c>
      <c r="H789" s="62"/>
      <c r="I789" s="69">
        <v>47770</v>
      </c>
      <c r="J789" s="69">
        <v>47770</v>
      </c>
      <c r="K789" s="69">
        <f t="shared" si="392"/>
        <v>0</v>
      </c>
      <c r="L789" s="69">
        <f t="shared" si="393"/>
        <v>100</v>
      </c>
      <c r="M789" s="69">
        <f t="shared" si="394"/>
        <v>11900</v>
      </c>
      <c r="N789" s="190">
        <f t="shared" si="395"/>
        <v>133.17535545023696</v>
      </c>
    </row>
    <row r="790" spans="1:14" s="42" customFormat="1" x14ac:dyDescent="0.2">
      <c r="A790" s="39" t="s">
        <v>32</v>
      </c>
      <c r="B790" s="40" t="s">
        <v>679</v>
      </c>
      <c r="C790" s="41" t="s">
        <v>5</v>
      </c>
      <c r="D790" s="163">
        <f>SUM(D791:D792)</f>
        <v>38510</v>
      </c>
      <c r="E790" s="163"/>
      <c r="F790" s="163">
        <f>SUM(F791:F792)</f>
        <v>10000</v>
      </c>
      <c r="G790" s="163">
        <f t="shared" si="391"/>
        <v>10000</v>
      </c>
      <c r="H790" s="163"/>
      <c r="I790" s="163">
        <f t="shared" ref="I790:J790" si="401">SUM(I791:I792)</f>
        <v>10000</v>
      </c>
      <c r="J790" s="163">
        <f t="shared" si="401"/>
        <v>10000</v>
      </c>
      <c r="K790" s="164">
        <f t="shared" si="392"/>
        <v>0</v>
      </c>
      <c r="L790" s="164">
        <f t="shared" si="393"/>
        <v>100</v>
      </c>
      <c r="M790" s="164">
        <f t="shared" si="394"/>
        <v>-28510</v>
      </c>
      <c r="N790" s="154">
        <f t="shared" si="395"/>
        <v>25.967281225655675</v>
      </c>
    </row>
    <row r="791" spans="1:14" s="46" customFormat="1" ht="22.5" x14ac:dyDescent="0.2">
      <c r="A791" s="43" t="s">
        <v>36</v>
      </c>
      <c r="B791" s="44" t="s">
        <v>680</v>
      </c>
      <c r="C791" s="45" t="s">
        <v>5</v>
      </c>
      <c r="D791" s="71">
        <v>5000</v>
      </c>
      <c r="E791" s="62"/>
      <c r="F791" s="62">
        <v>10000</v>
      </c>
      <c r="G791" s="62">
        <f t="shared" si="391"/>
        <v>10000</v>
      </c>
      <c r="H791" s="62"/>
      <c r="I791" s="69">
        <v>10000</v>
      </c>
      <c r="J791" s="69">
        <v>10000</v>
      </c>
      <c r="K791" s="69">
        <f t="shared" si="392"/>
        <v>0</v>
      </c>
      <c r="L791" s="69">
        <f t="shared" si="393"/>
        <v>100</v>
      </c>
      <c r="M791" s="69">
        <f t="shared" si="394"/>
        <v>5000</v>
      </c>
      <c r="N791" s="190">
        <f t="shared" si="395"/>
        <v>200</v>
      </c>
    </row>
    <row r="792" spans="1:14" s="46" customFormat="1" ht="22.5" x14ac:dyDescent="0.2">
      <c r="A792" s="43" t="s">
        <v>40</v>
      </c>
      <c r="B792" s="44" t="s">
        <v>681</v>
      </c>
      <c r="C792" s="45" t="s">
        <v>5</v>
      </c>
      <c r="D792" s="71">
        <v>33510</v>
      </c>
      <c r="E792" s="62"/>
      <c r="F792" s="62"/>
      <c r="G792" s="62">
        <f t="shared" si="391"/>
        <v>0</v>
      </c>
      <c r="H792" s="62"/>
      <c r="I792" s="69"/>
      <c r="J792" s="69"/>
      <c r="K792" s="69">
        <f t="shared" si="392"/>
        <v>0</v>
      </c>
      <c r="L792" s="69"/>
      <c r="M792" s="69">
        <f t="shared" si="394"/>
        <v>-33510</v>
      </c>
      <c r="N792" s="190">
        <f t="shared" si="395"/>
        <v>0</v>
      </c>
    </row>
    <row r="793" spans="1:14" s="42" customFormat="1" ht="22.5" x14ac:dyDescent="0.2">
      <c r="A793" s="39" t="s">
        <v>44</v>
      </c>
      <c r="B793" s="40" t="s">
        <v>682</v>
      </c>
      <c r="C793" s="41" t="s">
        <v>5</v>
      </c>
      <c r="D793" s="163">
        <f>SUM(D794:D795)</f>
        <v>118583</v>
      </c>
      <c r="E793" s="163"/>
      <c r="F793" s="163">
        <f>SUM(F794:F795)</f>
        <v>23700</v>
      </c>
      <c r="G793" s="163">
        <f t="shared" si="391"/>
        <v>23700</v>
      </c>
      <c r="H793" s="163"/>
      <c r="I793" s="163">
        <f t="shared" ref="I793:J793" si="402">SUM(I794:I795)</f>
        <v>23700</v>
      </c>
      <c r="J793" s="163">
        <f t="shared" si="402"/>
        <v>23700</v>
      </c>
      <c r="K793" s="164">
        <f t="shared" si="392"/>
        <v>0</v>
      </c>
      <c r="L793" s="164">
        <f t="shared" si="393"/>
        <v>100</v>
      </c>
      <c r="M793" s="164">
        <f t="shared" si="394"/>
        <v>-94883</v>
      </c>
      <c r="N793" s="154">
        <f t="shared" si="395"/>
        <v>19.986001366131738</v>
      </c>
    </row>
    <row r="794" spans="1:14" s="46" customFormat="1" ht="33.75" x14ac:dyDescent="0.2">
      <c r="A794" s="43" t="s">
        <v>79</v>
      </c>
      <c r="B794" s="44" t="s">
        <v>683</v>
      </c>
      <c r="C794" s="45" t="s">
        <v>5</v>
      </c>
      <c r="D794" s="71">
        <v>105183</v>
      </c>
      <c r="E794" s="62"/>
      <c r="F794" s="62"/>
      <c r="G794" s="62">
        <f t="shared" si="391"/>
        <v>0</v>
      </c>
      <c r="H794" s="62"/>
      <c r="I794" s="69"/>
      <c r="J794" s="69"/>
      <c r="K794" s="69">
        <f t="shared" si="392"/>
        <v>0</v>
      </c>
      <c r="L794" s="69"/>
      <c r="M794" s="69">
        <f t="shared" si="394"/>
        <v>-105183</v>
      </c>
      <c r="N794" s="190">
        <f t="shared" si="395"/>
        <v>0</v>
      </c>
    </row>
    <row r="795" spans="1:14" s="46" customFormat="1" ht="45" x14ac:dyDescent="0.2">
      <c r="A795" s="43" t="s">
        <v>46</v>
      </c>
      <c r="B795" s="44" t="s">
        <v>684</v>
      </c>
      <c r="C795" s="45" t="s">
        <v>5</v>
      </c>
      <c r="D795" s="71">
        <v>13400</v>
      </c>
      <c r="E795" s="62"/>
      <c r="F795" s="62">
        <v>23700</v>
      </c>
      <c r="G795" s="62">
        <f t="shared" si="391"/>
        <v>23700</v>
      </c>
      <c r="H795" s="62"/>
      <c r="I795" s="69">
        <v>23700</v>
      </c>
      <c r="J795" s="69">
        <v>23700</v>
      </c>
      <c r="K795" s="69">
        <f t="shared" si="392"/>
        <v>0</v>
      </c>
      <c r="L795" s="69">
        <f t="shared" si="393"/>
        <v>100</v>
      </c>
      <c r="M795" s="69">
        <f t="shared" si="394"/>
        <v>10300</v>
      </c>
      <c r="N795" s="190">
        <f t="shared" si="395"/>
        <v>176.86567164179107</v>
      </c>
    </row>
    <row r="796" spans="1:14" s="48" customFormat="1" ht="147.75" x14ac:dyDescent="0.2">
      <c r="A796" s="47" t="s">
        <v>685</v>
      </c>
      <c r="B796" s="37" t="s">
        <v>686</v>
      </c>
      <c r="C796" s="35" t="s">
        <v>5</v>
      </c>
      <c r="D796" s="158">
        <f>D797</f>
        <v>73000</v>
      </c>
      <c r="E796" s="158">
        <f>E797</f>
        <v>52000</v>
      </c>
      <c r="F796" s="158">
        <f>F797</f>
        <v>52000</v>
      </c>
      <c r="G796" s="158">
        <f t="shared" si="391"/>
        <v>0</v>
      </c>
      <c r="H796" s="158">
        <f t="shared" si="396"/>
        <v>100</v>
      </c>
      <c r="I796" s="158">
        <f t="shared" ref="I796:J796" si="403">I797</f>
        <v>52000</v>
      </c>
      <c r="J796" s="158">
        <f t="shared" si="403"/>
        <v>52000</v>
      </c>
      <c r="K796" s="159">
        <f t="shared" si="392"/>
        <v>0</v>
      </c>
      <c r="L796" s="159">
        <f t="shared" si="393"/>
        <v>100</v>
      </c>
      <c r="M796" s="159">
        <f t="shared" si="394"/>
        <v>-21000</v>
      </c>
      <c r="N796" s="155">
        <f t="shared" si="395"/>
        <v>71.232876712328761</v>
      </c>
    </row>
    <row r="797" spans="1:14" s="42" customFormat="1" ht="33.75" x14ac:dyDescent="0.2">
      <c r="A797" s="39" t="s">
        <v>226</v>
      </c>
      <c r="B797" s="40" t="s">
        <v>687</v>
      </c>
      <c r="C797" s="41" t="s">
        <v>5</v>
      </c>
      <c r="D797" s="163">
        <f>D798+D802</f>
        <v>73000</v>
      </c>
      <c r="E797" s="163">
        <v>52000</v>
      </c>
      <c r="F797" s="163">
        <f>F798+F802</f>
        <v>52000</v>
      </c>
      <c r="G797" s="163">
        <f t="shared" si="391"/>
        <v>0</v>
      </c>
      <c r="H797" s="163">
        <f t="shared" si="396"/>
        <v>100</v>
      </c>
      <c r="I797" s="163">
        <f t="shared" ref="I797:J797" si="404">I798+I802</f>
        <v>52000</v>
      </c>
      <c r="J797" s="163">
        <f t="shared" si="404"/>
        <v>52000</v>
      </c>
      <c r="K797" s="164">
        <f t="shared" si="392"/>
        <v>0</v>
      </c>
      <c r="L797" s="164">
        <f t="shared" si="393"/>
        <v>100</v>
      </c>
      <c r="M797" s="164">
        <f t="shared" si="394"/>
        <v>-21000</v>
      </c>
      <c r="N797" s="154">
        <f t="shared" si="395"/>
        <v>71.232876712328761</v>
      </c>
    </row>
    <row r="798" spans="1:14" s="42" customFormat="1" x14ac:dyDescent="0.2">
      <c r="A798" s="39" t="s">
        <v>13</v>
      </c>
      <c r="B798" s="40" t="s">
        <v>688</v>
      </c>
      <c r="C798" s="41" t="s">
        <v>5</v>
      </c>
      <c r="D798" s="163">
        <f>D799</f>
        <v>71000</v>
      </c>
      <c r="E798" s="163"/>
      <c r="F798" s="163">
        <f>F799</f>
        <v>39700</v>
      </c>
      <c r="G798" s="163">
        <f t="shared" si="391"/>
        <v>39700</v>
      </c>
      <c r="H798" s="163"/>
      <c r="I798" s="163">
        <f t="shared" ref="I798:J798" si="405">I799</f>
        <v>39700</v>
      </c>
      <c r="J798" s="163">
        <f t="shared" si="405"/>
        <v>39700</v>
      </c>
      <c r="K798" s="164">
        <f t="shared" si="392"/>
        <v>0</v>
      </c>
      <c r="L798" s="164">
        <f t="shared" si="393"/>
        <v>100</v>
      </c>
      <c r="M798" s="164">
        <f t="shared" si="394"/>
        <v>-31300</v>
      </c>
      <c r="N798" s="154">
        <f t="shared" si="395"/>
        <v>55.91549295774648</v>
      </c>
    </row>
    <row r="799" spans="1:14" s="42" customFormat="1" ht="33.75" x14ac:dyDescent="0.2">
      <c r="A799" s="39" t="s">
        <v>15</v>
      </c>
      <c r="B799" s="40" t="s">
        <v>689</v>
      </c>
      <c r="C799" s="41" t="s">
        <v>5</v>
      </c>
      <c r="D799" s="163">
        <f>SUM(D800:D801)</f>
        <v>71000</v>
      </c>
      <c r="E799" s="163"/>
      <c r="F799" s="163">
        <f>SUM(F800:F801)</f>
        <v>39700</v>
      </c>
      <c r="G799" s="163">
        <f t="shared" si="391"/>
        <v>39700</v>
      </c>
      <c r="H799" s="163"/>
      <c r="I799" s="163">
        <f t="shared" ref="I799:J799" si="406">SUM(I800:I801)</f>
        <v>39700</v>
      </c>
      <c r="J799" s="163">
        <f t="shared" si="406"/>
        <v>39700</v>
      </c>
      <c r="K799" s="164">
        <f t="shared" si="392"/>
        <v>0</v>
      </c>
      <c r="L799" s="164">
        <f t="shared" si="393"/>
        <v>100</v>
      </c>
      <c r="M799" s="164">
        <f t="shared" si="394"/>
        <v>-31300</v>
      </c>
      <c r="N799" s="154">
        <f t="shared" si="395"/>
        <v>55.91549295774648</v>
      </c>
    </row>
    <row r="800" spans="1:14" s="46" customFormat="1" x14ac:dyDescent="0.2">
      <c r="A800" s="43" t="s">
        <v>17</v>
      </c>
      <c r="B800" s="44" t="s">
        <v>690</v>
      </c>
      <c r="C800" s="45" t="s">
        <v>5</v>
      </c>
      <c r="D800" s="71">
        <v>52808.24</v>
      </c>
      <c r="E800" s="62"/>
      <c r="F800" s="62">
        <v>30490</v>
      </c>
      <c r="G800" s="62">
        <f t="shared" si="391"/>
        <v>30490</v>
      </c>
      <c r="H800" s="62"/>
      <c r="I800" s="69">
        <v>30490</v>
      </c>
      <c r="J800" s="69">
        <v>30490</v>
      </c>
      <c r="K800" s="69">
        <f t="shared" si="392"/>
        <v>0</v>
      </c>
      <c r="L800" s="69">
        <f t="shared" si="393"/>
        <v>100</v>
      </c>
      <c r="M800" s="69">
        <f t="shared" si="394"/>
        <v>-22318.239999999998</v>
      </c>
      <c r="N800" s="190">
        <f t="shared" si="395"/>
        <v>57.737201618535295</v>
      </c>
    </row>
    <row r="801" spans="1:14" s="46" customFormat="1" ht="33.75" x14ac:dyDescent="0.2">
      <c r="A801" s="43" t="s">
        <v>19</v>
      </c>
      <c r="B801" s="44" t="s">
        <v>691</v>
      </c>
      <c r="C801" s="45" t="s">
        <v>5</v>
      </c>
      <c r="D801" s="71">
        <v>18191.759999999998</v>
      </c>
      <c r="E801" s="62"/>
      <c r="F801" s="62">
        <v>9210</v>
      </c>
      <c r="G801" s="62">
        <f t="shared" si="391"/>
        <v>9210</v>
      </c>
      <c r="H801" s="62"/>
      <c r="I801" s="69">
        <v>9210</v>
      </c>
      <c r="J801" s="69">
        <v>9210</v>
      </c>
      <c r="K801" s="69">
        <f t="shared" si="392"/>
        <v>0</v>
      </c>
      <c r="L801" s="69">
        <f t="shared" si="393"/>
        <v>100</v>
      </c>
      <c r="M801" s="69">
        <f t="shared" si="394"/>
        <v>-8981.7599999999984</v>
      </c>
      <c r="N801" s="190">
        <f t="shared" si="395"/>
        <v>50.627316983073655</v>
      </c>
    </row>
    <row r="802" spans="1:14" s="42" customFormat="1" ht="22.5" x14ac:dyDescent="0.2">
      <c r="A802" s="39" t="s">
        <v>44</v>
      </c>
      <c r="B802" s="40" t="s">
        <v>692</v>
      </c>
      <c r="C802" s="41" t="s">
        <v>5</v>
      </c>
      <c r="D802" s="163">
        <f t="shared" ref="D802" si="407">D803</f>
        <v>2000</v>
      </c>
      <c r="E802" s="163"/>
      <c r="F802" s="163">
        <f>F803</f>
        <v>12300</v>
      </c>
      <c r="G802" s="163">
        <f t="shared" si="391"/>
        <v>12300</v>
      </c>
      <c r="H802" s="163"/>
      <c r="I802" s="163">
        <f t="shared" ref="I802:J802" si="408">I803</f>
        <v>12300</v>
      </c>
      <c r="J802" s="163">
        <f t="shared" si="408"/>
        <v>12300</v>
      </c>
      <c r="K802" s="164">
        <f t="shared" si="392"/>
        <v>0</v>
      </c>
      <c r="L802" s="164">
        <f t="shared" si="393"/>
        <v>100</v>
      </c>
      <c r="M802" s="164">
        <f t="shared" si="394"/>
        <v>10300</v>
      </c>
      <c r="N802" s="154">
        <f t="shared" si="395"/>
        <v>615</v>
      </c>
    </row>
    <row r="803" spans="1:14" s="46" customFormat="1" ht="45" x14ac:dyDescent="0.2">
      <c r="A803" s="43" t="s">
        <v>46</v>
      </c>
      <c r="B803" s="44" t="s">
        <v>693</v>
      </c>
      <c r="C803" s="45" t="s">
        <v>5</v>
      </c>
      <c r="D803" s="62">
        <v>2000</v>
      </c>
      <c r="E803" s="62"/>
      <c r="F803" s="62">
        <v>12300</v>
      </c>
      <c r="G803" s="62">
        <f t="shared" si="391"/>
        <v>12300</v>
      </c>
      <c r="H803" s="62"/>
      <c r="I803" s="69">
        <v>12300</v>
      </c>
      <c r="J803" s="69">
        <v>12300</v>
      </c>
      <c r="K803" s="69">
        <f t="shared" si="392"/>
        <v>0</v>
      </c>
      <c r="L803" s="69">
        <f t="shared" si="393"/>
        <v>100</v>
      </c>
      <c r="M803" s="69">
        <f t="shared" si="394"/>
        <v>10300</v>
      </c>
      <c r="N803" s="190">
        <f t="shared" si="395"/>
        <v>615</v>
      </c>
    </row>
    <row r="804" spans="1:14" s="48" customFormat="1" ht="126.75" x14ac:dyDescent="0.2">
      <c r="A804" s="47" t="s">
        <v>694</v>
      </c>
      <c r="B804" s="37" t="s">
        <v>695</v>
      </c>
      <c r="C804" s="35" t="s">
        <v>5</v>
      </c>
      <c r="D804" s="158">
        <f>D805</f>
        <v>232000</v>
      </c>
      <c r="E804" s="158">
        <f>E805</f>
        <v>190000</v>
      </c>
      <c r="F804" s="158">
        <f>F805</f>
        <v>190000</v>
      </c>
      <c r="G804" s="158">
        <f t="shared" si="391"/>
        <v>0</v>
      </c>
      <c r="H804" s="158">
        <f t="shared" si="396"/>
        <v>100</v>
      </c>
      <c r="I804" s="158">
        <f t="shared" ref="I804:J805" si="409">I805</f>
        <v>190000</v>
      </c>
      <c r="J804" s="158">
        <f t="shared" si="409"/>
        <v>142930.27000000002</v>
      </c>
      <c r="K804" s="159">
        <f t="shared" si="392"/>
        <v>-47069.729999999981</v>
      </c>
      <c r="L804" s="159">
        <f t="shared" si="393"/>
        <v>75.226457894736853</v>
      </c>
      <c r="M804" s="159">
        <f t="shared" si="394"/>
        <v>-89069.729999999981</v>
      </c>
      <c r="N804" s="155">
        <f t="shared" si="395"/>
        <v>61.607875000000014</v>
      </c>
    </row>
    <row r="805" spans="1:14" s="42" customFormat="1" ht="33.75" x14ac:dyDescent="0.2">
      <c r="A805" s="39" t="s">
        <v>226</v>
      </c>
      <c r="B805" s="40" t="s">
        <v>696</v>
      </c>
      <c r="C805" s="41" t="s">
        <v>5</v>
      </c>
      <c r="D805" s="163">
        <f>D806+D815</f>
        <v>232000</v>
      </c>
      <c r="E805" s="163">
        <v>190000</v>
      </c>
      <c r="F805" s="163">
        <f>F806</f>
        <v>190000</v>
      </c>
      <c r="G805" s="163">
        <f t="shared" si="391"/>
        <v>0</v>
      </c>
      <c r="H805" s="163">
        <f t="shared" si="396"/>
        <v>100</v>
      </c>
      <c r="I805" s="163">
        <f t="shared" si="409"/>
        <v>190000</v>
      </c>
      <c r="J805" s="163">
        <f t="shared" si="409"/>
        <v>142930.27000000002</v>
      </c>
      <c r="K805" s="164">
        <f t="shared" si="392"/>
        <v>-47069.729999999981</v>
      </c>
      <c r="L805" s="164">
        <f t="shared" si="393"/>
        <v>75.226457894736853</v>
      </c>
      <c r="M805" s="164">
        <f t="shared" si="394"/>
        <v>-89069.729999999981</v>
      </c>
      <c r="N805" s="154">
        <f t="shared" si="395"/>
        <v>61.607875000000014</v>
      </c>
    </row>
    <row r="806" spans="1:14" s="42" customFormat="1" x14ac:dyDescent="0.2">
      <c r="A806" s="39" t="s">
        <v>13</v>
      </c>
      <c r="B806" s="40" t="s">
        <v>697</v>
      </c>
      <c r="C806" s="41" t="s">
        <v>5</v>
      </c>
      <c r="D806" s="163">
        <f>D807+D811</f>
        <v>222553</v>
      </c>
      <c r="E806" s="163"/>
      <c r="F806" s="163">
        <f>F807+F811+F815</f>
        <v>190000</v>
      </c>
      <c r="G806" s="163">
        <f t="shared" si="391"/>
        <v>190000</v>
      </c>
      <c r="H806" s="163"/>
      <c r="I806" s="163">
        <f t="shared" ref="I806:J806" si="410">I807+I811+I815</f>
        <v>190000</v>
      </c>
      <c r="J806" s="163">
        <f t="shared" si="410"/>
        <v>142930.27000000002</v>
      </c>
      <c r="K806" s="164">
        <f t="shared" si="392"/>
        <v>-47069.729999999981</v>
      </c>
      <c r="L806" s="164">
        <f t="shared" si="393"/>
        <v>75.226457894736853</v>
      </c>
      <c r="M806" s="164">
        <f t="shared" si="394"/>
        <v>-79622.729999999981</v>
      </c>
      <c r="N806" s="154">
        <f t="shared" si="395"/>
        <v>64.223025526503804</v>
      </c>
    </row>
    <row r="807" spans="1:14" s="42" customFormat="1" ht="33.75" x14ac:dyDescent="0.2">
      <c r="A807" s="39" t="s">
        <v>15</v>
      </c>
      <c r="B807" s="40" t="s">
        <v>698</v>
      </c>
      <c r="C807" s="41" t="s">
        <v>5</v>
      </c>
      <c r="D807" s="163">
        <f>SUM(D808:D810)</f>
        <v>73471</v>
      </c>
      <c r="E807" s="163"/>
      <c r="F807" s="163">
        <f>SUM(F808:F810)</f>
        <v>9635</v>
      </c>
      <c r="G807" s="163">
        <f t="shared" si="391"/>
        <v>9635</v>
      </c>
      <c r="H807" s="163"/>
      <c r="I807" s="163">
        <f t="shared" ref="I807:J807" si="411">SUM(I808:I810)</f>
        <v>9635</v>
      </c>
      <c r="J807" s="163">
        <f t="shared" si="411"/>
        <v>9635</v>
      </c>
      <c r="K807" s="164">
        <f t="shared" si="392"/>
        <v>0</v>
      </c>
      <c r="L807" s="164">
        <f t="shared" si="393"/>
        <v>100</v>
      </c>
      <c r="M807" s="164">
        <f t="shared" si="394"/>
        <v>-63836</v>
      </c>
      <c r="N807" s="154">
        <f t="shared" si="395"/>
        <v>13.114017775721031</v>
      </c>
    </row>
    <row r="808" spans="1:14" s="63" customFormat="1" x14ac:dyDescent="0.2">
      <c r="A808" s="61" t="s">
        <v>17</v>
      </c>
      <c r="B808" s="44" t="s">
        <v>699</v>
      </c>
      <c r="C808" s="62" t="s">
        <v>5</v>
      </c>
      <c r="D808" s="71">
        <v>52223</v>
      </c>
      <c r="E808" s="62"/>
      <c r="F808" s="62">
        <v>7400</v>
      </c>
      <c r="G808" s="62">
        <f t="shared" si="391"/>
        <v>7400</v>
      </c>
      <c r="H808" s="62"/>
      <c r="I808" s="69">
        <v>7400</v>
      </c>
      <c r="J808" s="69">
        <v>7400</v>
      </c>
      <c r="K808" s="69">
        <f t="shared" si="392"/>
        <v>0</v>
      </c>
      <c r="L808" s="69">
        <f t="shared" si="393"/>
        <v>100</v>
      </c>
      <c r="M808" s="69">
        <f t="shared" si="394"/>
        <v>-44823</v>
      </c>
      <c r="N808" s="190">
        <f t="shared" si="395"/>
        <v>14.17000172337859</v>
      </c>
    </row>
    <row r="809" spans="1:14" s="63" customFormat="1" x14ac:dyDescent="0.2">
      <c r="A809" s="61" t="s">
        <v>29</v>
      </c>
      <c r="B809" s="44" t="s">
        <v>700</v>
      </c>
      <c r="C809" s="62" t="s">
        <v>5</v>
      </c>
      <c r="D809" s="71">
        <v>2880</v>
      </c>
      <c r="E809" s="62"/>
      <c r="F809" s="62"/>
      <c r="G809" s="62">
        <f t="shared" si="391"/>
        <v>0</v>
      </c>
      <c r="H809" s="62"/>
      <c r="I809" s="69"/>
      <c r="J809" s="69"/>
      <c r="K809" s="69">
        <f t="shared" si="392"/>
        <v>0</v>
      </c>
      <c r="L809" s="69"/>
      <c r="M809" s="69">
        <f t="shared" si="394"/>
        <v>-2880</v>
      </c>
      <c r="N809" s="190">
        <f t="shared" si="395"/>
        <v>0</v>
      </c>
    </row>
    <row r="810" spans="1:14" s="46" customFormat="1" ht="33.75" x14ac:dyDescent="0.2">
      <c r="A810" s="43" t="s">
        <v>19</v>
      </c>
      <c r="B810" s="44" t="s">
        <v>701</v>
      </c>
      <c r="C810" s="45" t="s">
        <v>5</v>
      </c>
      <c r="D810" s="71">
        <v>18368</v>
      </c>
      <c r="E810" s="62"/>
      <c r="F810" s="62">
        <v>2235</v>
      </c>
      <c r="G810" s="62">
        <f t="shared" si="391"/>
        <v>2235</v>
      </c>
      <c r="H810" s="62"/>
      <c r="I810" s="69">
        <v>2235</v>
      </c>
      <c r="J810" s="69">
        <v>2235</v>
      </c>
      <c r="K810" s="69">
        <f t="shared" si="392"/>
        <v>0</v>
      </c>
      <c r="L810" s="69">
        <f t="shared" si="393"/>
        <v>100</v>
      </c>
      <c r="M810" s="69">
        <f t="shared" si="394"/>
        <v>-16133</v>
      </c>
      <c r="N810" s="190">
        <f t="shared" si="395"/>
        <v>12.167900696864113</v>
      </c>
    </row>
    <row r="811" spans="1:14" s="42" customFormat="1" x14ac:dyDescent="0.2">
      <c r="A811" s="39" t="s">
        <v>32</v>
      </c>
      <c r="B811" s="40" t="s">
        <v>702</v>
      </c>
      <c r="C811" s="41" t="s">
        <v>5</v>
      </c>
      <c r="D811" s="163">
        <f>SUM(D812:D814)</f>
        <v>149082</v>
      </c>
      <c r="E811" s="163"/>
      <c r="F811" s="163">
        <f>SUM(F812:F814)</f>
        <v>177065</v>
      </c>
      <c r="G811" s="163">
        <f t="shared" si="391"/>
        <v>177065</v>
      </c>
      <c r="H811" s="163"/>
      <c r="I811" s="163">
        <f t="shared" ref="I811:J811" si="412">SUM(I812:I814)</f>
        <v>177065</v>
      </c>
      <c r="J811" s="163">
        <f t="shared" si="412"/>
        <v>129995.27</v>
      </c>
      <c r="K811" s="164">
        <f t="shared" si="392"/>
        <v>-47069.729999999996</v>
      </c>
      <c r="L811" s="164">
        <f t="shared" si="393"/>
        <v>73.416694434247304</v>
      </c>
      <c r="M811" s="164">
        <f t="shared" si="394"/>
        <v>-19086.729999999996</v>
      </c>
      <c r="N811" s="154">
        <f t="shared" si="395"/>
        <v>87.197159952241051</v>
      </c>
    </row>
    <row r="812" spans="1:14" s="46" customFormat="1" x14ac:dyDescent="0.2">
      <c r="A812" s="43" t="s">
        <v>34</v>
      </c>
      <c r="B812" s="44" t="s">
        <v>703</v>
      </c>
      <c r="C812" s="45" t="s">
        <v>5</v>
      </c>
      <c r="D812" s="71">
        <v>138082</v>
      </c>
      <c r="E812" s="62"/>
      <c r="F812" s="62">
        <v>165065</v>
      </c>
      <c r="G812" s="62">
        <f t="shared" si="391"/>
        <v>165065</v>
      </c>
      <c r="H812" s="62"/>
      <c r="I812" s="69">
        <v>165065</v>
      </c>
      <c r="J812" s="69">
        <v>117995.27</v>
      </c>
      <c r="K812" s="69">
        <f t="shared" si="392"/>
        <v>-47069.729999999996</v>
      </c>
      <c r="L812" s="69">
        <f t="shared" si="393"/>
        <v>71.484124435828306</v>
      </c>
      <c r="M812" s="69">
        <f t="shared" si="394"/>
        <v>-20086.729999999996</v>
      </c>
      <c r="N812" s="190">
        <f t="shared" si="395"/>
        <v>85.453042395098564</v>
      </c>
    </row>
    <row r="813" spans="1:14" s="46" customFormat="1" ht="22.5" x14ac:dyDescent="0.2">
      <c r="A813" s="43" t="s">
        <v>36</v>
      </c>
      <c r="B813" s="44" t="s">
        <v>704</v>
      </c>
      <c r="C813" s="45" t="s">
        <v>5</v>
      </c>
      <c r="D813" s="71">
        <v>10000</v>
      </c>
      <c r="E813" s="62"/>
      <c r="F813" s="62"/>
      <c r="G813" s="62">
        <f t="shared" si="391"/>
        <v>0</v>
      </c>
      <c r="H813" s="62"/>
      <c r="I813" s="69"/>
      <c r="J813" s="69"/>
      <c r="K813" s="69">
        <f t="shared" si="392"/>
        <v>0</v>
      </c>
      <c r="L813" s="69"/>
      <c r="M813" s="69">
        <f t="shared" si="394"/>
        <v>-10000</v>
      </c>
      <c r="N813" s="190">
        <f t="shared" si="395"/>
        <v>0</v>
      </c>
    </row>
    <row r="814" spans="1:14" s="46" customFormat="1" ht="22.5" x14ac:dyDescent="0.2">
      <c r="A814" s="43" t="s">
        <v>40</v>
      </c>
      <c r="B814" s="44" t="s">
        <v>705</v>
      </c>
      <c r="C814" s="45" t="s">
        <v>5</v>
      </c>
      <c r="D814" s="71">
        <v>1000</v>
      </c>
      <c r="E814" s="62"/>
      <c r="F814" s="62">
        <v>12000</v>
      </c>
      <c r="G814" s="62">
        <f t="shared" si="391"/>
        <v>12000</v>
      </c>
      <c r="H814" s="62"/>
      <c r="I814" s="69">
        <v>12000</v>
      </c>
      <c r="J814" s="69">
        <v>12000</v>
      </c>
      <c r="K814" s="69">
        <f t="shared" si="392"/>
        <v>0</v>
      </c>
      <c r="L814" s="69">
        <f t="shared" si="393"/>
        <v>100</v>
      </c>
      <c r="M814" s="69">
        <f t="shared" si="394"/>
        <v>11000</v>
      </c>
      <c r="N814" s="190">
        <f t="shared" si="395"/>
        <v>1200</v>
      </c>
    </row>
    <row r="815" spans="1:14" s="42" customFormat="1" ht="22.5" x14ac:dyDescent="0.2">
      <c r="A815" s="39" t="s">
        <v>44</v>
      </c>
      <c r="B815" s="40" t="s">
        <v>706</v>
      </c>
      <c r="C815" s="41" t="s">
        <v>5</v>
      </c>
      <c r="D815" s="168">
        <f>D816</f>
        <v>9447</v>
      </c>
      <c r="E815" s="168"/>
      <c r="F815" s="168">
        <f>F816</f>
        <v>3300</v>
      </c>
      <c r="G815" s="163">
        <f t="shared" si="391"/>
        <v>3300</v>
      </c>
      <c r="H815" s="163"/>
      <c r="I815" s="168">
        <f t="shared" ref="I815:J815" si="413">I816</f>
        <v>3300</v>
      </c>
      <c r="J815" s="168">
        <f t="shared" si="413"/>
        <v>3300</v>
      </c>
      <c r="K815" s="164">
        <f t="shared" si="392"/>
        <v>0</v>
      </c>
      <c r="L815" s="164">
        <f t="shared" si="393"/>
        <v>100</v>
      </c>
      <c r="M815" s="164">
        <f t="shared" si="394"/>
        <v>-6147</v>
      </c>
      <c r="N815" s="154">
        <f t="shared" si="395"/>
        <v>34.931724356938709</v>
      </c>
    </row>
    <row r="816" spans="1:14" s="46" customFormat="1" ht="45" x14ac:dyDescent="0.2">
      <c r="A816" s="43" t="s">
        <v>46</v>
      </c>
      <c r="B816" s="44" t="s">
        <v>707</v>
      </c>
      <c r="C816" s="45" t="s">
        <v>5</v>
      </c>
      <c r="D816" s="71">
        <v>9447</v>
      </c>
      <c r="E816" s="62"/>
      <c r="F816" s="62">
        <v>3300</v>
      </c>
      <c r="G816" s="62">
        <f t="shared" si="391"/>
        <v>3300</v>
      </c>
      <c r="H816" s="62"/>
      <c r="I816" s="69">
        <v>3300</v>
      </c>
      <c r="J816" s="69">
        <v>3300</v>
      </c>
      <c r="K816" s="69">
        <f t="shared" si="392"/>
        <v>0</v>
      </c>
      <c r="L816" s="69">
        <f t="shared" si="393"/>
        <v>100</v>
      </c>
      <c r="M816" s="69">
        <f t="shared" si="394"/>
        <v>-6147</v>
      </c>
      <c r="N816" s="190">
        <f t="shared" si="395"/>
        <v>34.931724356938709</v>
      </c>
    </row>
    <row r="817" spans="1:14" s="56" customFormat="1" ht="228.75" x14ac:dyDescent="0.25">
      <c r="A817" s="100" t="s">
        <v>1214</v>
      </c>
      <c r="B817" s="111" t="s">
        <v>1433</v>
      </c>
      <c r="C817" s="55"/>
      <c r="D817" s="191"/>
      <c r="E817" s="158">
        <f>E818</f>
        <v>15000</v>
      </c>
      <c r="F817" s="158">
        <f>F818</f>
        <v>15000</v>
      </c>
      <c r="G817" s="158">
        <f t="shared" si="391"/>
        <v>0</v>
      </c>
      <c r="H817" s="158">
        <f t="shared" si="396"/>
        <v>100</v>
      </c>
      <c r="I817" s="158">
        <f t="shared" ref="I817:J818" si="414">I818</f>
        <v>15000</v>
      </c>
      <c r="J817" s="158">
        <f t="shared" si="414"/>
        <v>15000</v>
      </c>
      <c r="K817" s="159">
        <f t="shared" si="392"/>
        <v>0</v>
      </c>
      <c r="L817" s="159">
        <f t="shared" si="393"/>
        <v>100</v>
      </c>
      <c r="M817" s="159">
        <f t="shared" si="394"/>
        <v>15000</v>
      </c>
      <c r="N817" s="155" t="e">
        <f t="shared" si="395"/>
        <v>#DIV/0!</v>
      </c>
    </row>
    <row r="818" spans="1:14" s="42" customFormat="1" ht="36" x14ac:dyDescent="0.2">
      <c r="A818" s="114" t="s">
        <v>1181</v>
      </c>
      <c r="B818" s="103" t="s">
        <v>1434</v>
      </c>
      <c r="C818" s="41"/>
      <c r="D818" s="162"/>
      <c r="E818" s="163">
        <v>15000</v>
      </c>
      <c r="F818" s="163">
        <f>F819</f>
        <v>15000</v>
      </c>
      <c r="G818" s="163">
        <f t="shared" si="391"/>
        <v>0</v>
      </c>
      <c r="H818" s="163">
        <f t="shared" si="396"/>
        <v>100</v>
      </c>
      <c r="I818" s="163">
        <f t="shared" si="414"/>
        <v>15000</v>
      </c>
      <c r="J818" s="163">
        <f t="shared" si="414"/>
        <v>15000</v>
      </c>
      <c r="K818" s="164">
        <f t="shared" si="392"/>
        <v>0</v>
      </c>
      <c r="L818" s="164">
        <f t="shared" si="393"/>
        <v>100</v>
      </c>
      <c r="M818" s="164">
        <f t="shared" si="394"/>
        <v>15000</v>
      </c>
      <c r="N818" s="154" t="e">
        <f t="shared" si="395"/>
        <v>#DIV/0!</v>
      </c>
    </row>
    <row r="819" spans="1:14" s="42" customFormat="1" x14ac:dyDescent="0.2">
      <c r="A819" s="114" t="s">
        <v>1129</v>
      </c>
      <c r="B819" s="103" t="s">
        <v>1435</v>
      </c>
      <c r="C819" s="41"/>
      <c r="D819" s="162"/>
      <c r="E819" s="163"/>
      <c r="F819" s="163">
        <f>F820+F823</f>
        <v>15000</v>
      </c>
      <c r="G819" s="163">
        <f t="shared" si="391"/>
        <v>15000</v>
      </c>
      <c r="H819" s="163"/>
      <c r="I819" s="163">
        <f>I820+I823</f>
        <v>15000</v>
      </c>
      <c r="J819" s="163">
        <f>J820+J823</f>
        <v>15000</v>
      </c>
      <c r="K819" s="164">
        <f t="shared" si="392"/>
        <v>0</v>
      </c>
      <c r="L819" s="164">
        <f t="shared" si="393"/>
        <v>100</v>
      </c>
      <c r="M819" s="164">
        <f t="shared" si="394"/>
        <v>15000</v>
      </c>
      <c r="N819" s="154"/>
    </row>
    <row r="820" spans="1:14" s="42" customFormat="1" ht="36" x14ac:dyDescent="0.2">
      <c r="A820" s="114" t="s">
        <v>1215</v>
      </c>
      <c r="B820" s="103" t="s">
        <v>1436</v>
      </c>
      <c r="C820" s="41"/>
      <c r="D820" s="162"/>
      <c r="E820" s="163"/>
      <c r="F820" s="163">
        <f>F821+F822</f>
        <v>5700</v>
      </c>
      <c r="G820" s="163">
        <f t="shared" si="391"/>
        <v>5700</v>
      </c>
      <c r="H820" s="163"/>
      <c r="I820" s="163">
        <f t="shared" ref="I820:J820" si="415">I821+I822</f>
        <v>5700</v>
      </c>
      <c r="J820" s="163">
        <f t="shared" si="415"/>
        <v>5700</v>
      </c>
      <c r="K820" s="164">
        <f t="shared" si="392"/>
        <v>0</v>
      </c>
      <c r="L820" s="164">
        <f t="shared" si="393"/>
        <v>100</v>
      </c>
      <c r="M820" s="164">
        <f t="shared" si="394"/>
        <v>5700</v>
      </c>
      <c r="N820" s="154"/>
    </row>
    <row r="821" spans="1:14" s="46" customFormat="1" ht="22.5" x14ac:dyDescent="0.2">
      <c r="A821" s="104" t="s">
        <v>1216</v>
      </c>
      <c r="B821" s="115" t="s">
        <v>1437</v>
      </c>
      <c r="C821" s="45"/>
      <c r="D821" s="71"/>
      <c r="E821" s="62"/>
      <c r="F821" s="62">
        <v>4378</v>
      </c>
      <c r="G821" s="62">
        <f t="shared" si="391"/>
        <v>4378</v>
      </c>
      <c r="H821" s="62"/>
      <c r="I821" s="69">
        <v>4378</v>
      </c>
      <c r="J821" s="69">
        <v>4378</v>
      </c>
      <c r="K821" s="69">
        <f t="shared" si="392"/>
        <v>0</v>
      </c>
      <c r="L821" s="69">
        <f t="shared" si="393"/>
        <v>100</v>
      </c>
      <c r="M821" s="69">
        <f t="shared" si="394"/>
        <v>4378</v>
      </c>
      <c r="N821" s="190"/>
    </row>
    <row r="822" spans="1:14" s="46" customFormat="1" ht="36" x14ac:dyDescent="0.2">
      <c r="A822" s="104" t="s">
        <v>1217</v>
      </c>
      <c r="B822" s="115" t="s">
        <v>1438</v>
      </c>
      <c r="C822" s="45"/>
      <c r="D822" s="71"/>
      <c r="E822" s="62"/>
      <c r="F822" s="62">
        <v>1322</v>
      </c>
      <c r="G822" s="62">
        <f t="shared" si="391"/>
        <v>1322</v>
      </c>
      <c r="H822" s="62"/>
      <c r="I822" s="69">
        <v>1322</v>
      </c>
      <c r="J822" s="69">
        <v>1322</v>
      </c>
      <c r="K822" s="69">
        <f t="shared" si="392"/>
        <v>0</v>
      </c>
      <c r="L822" s="69">
        <f t="shared" si="393"/>
        <v>100</v>
      </c>
      <c r="M822" s="69">
        <f t="shared" si="394"/>
        <v>1322</v>
      </c>
      <c r="N822" s="190"/>
    </row>
    <row r="823" spans="1:14" s="46" customFormat="1" ht="24" x14ac:dyDescent="0.2">
      <c r="A823" s="114" t="s">
        <v>1218</v>
      </c>
      <c r="B823" s="103" t="s">
        <v>1439</v>
      </c>
      <c r="C823" s="45"/>
      <c r="D823" s="71"/>
      <c r="E823" s="62"/>
      <c r="F823" s="62">
        <f>F824</f>
        <v>9300</v>
      </c>
      <c r="G823" s="163">
        <f t="shared" si="391"/>
        <v>9300</v>
      </c>
      <c r="H823" s="163"/>
      <c r="I823" s="62">
        <f t="shared" ref="I823:J823" si="416">I824</f>
        <v>9300</v>
      </c>
      <c r="J823" s="62">
        <f t="shared" si="416"/>
        <v>9300</v>
      </c>
      <c r="K823" s="164">
        <f t="shared" si="392"/>
        <v>0</v>
      </c>
      <c r="L823" s="164">
        <f t="shared" si="393"/>
        <v>100</v>
      </c>
      <c r="M823" s="164">
        <f t="shared" si="394"/>
        <v>9300</v>
      </c>
      <c r="N823" s="154"/>
    </row>
    <row r="824" spans="1:14" s="46" customFormat="1" ht="24" x14ac:dyDescent="0.2">
      <c r="A824" s="104" t="s">
        <v>1219</v>
      </c>
      <c r="B824" s="105" t="s">
        <v>1440</v>
      </c>
      <c r="C824" s="45"/>
      <c r="D824" s="71"/>
      <c r="E824" s="62"/>
      <c r="F824" s="62">
        <v>9300</v>
      </c>
      <c r="G824" s="165">
        <f t="shared" si="391"/>
        <v>9300</v>
      </c>
      <c r="H824" s="165"/>
      <c r="I824" s="62">
        <v>9300</v>
      </c>
      <c r="J824" s="62">
        <v>9300</v>
      </c>
      <c r="K824" s="69">
        <f t="shared" si="392"/>
        <v>0</v>
      </c>
      <c r="L824" s="69">
        <f t="shared" si="393"/>
        <v>100</v>
      </c>
      <c r="M824" s="69">
        <f t="shared" si="394"/>
        <v>9300</v>
      </c>
      <c r="N824" s="190"/>
    </row>
    <row r="825" spans="1:14" s="48" customFormat="1" ht="24" x14ac:dyDescent="0.2">
      <c r="A825" s="110" t="s">
        <v>1441</v>
      </c>
      <c r="B825" s="101" t="s">
        <v>1434</v>
      </c>
      <c r="C825" s="35" t="s">
        <v>5</v>
      </c>
      <c r="D825" s="161">
        <v>742156.43</v>
      </c>
      <c r="E825" s="158">
        <f>E826</f>
        <v>680753.17</v>
      </c>
      <c r="F825" s="158">
        <f>F826</f>
        <v>680753.16999999993</v>
      </c>
      <c r="G825" s="158">
        <f t="shared" si="391"/>
        <v>0</v>
      </c>
      <c r="H825" s="158">
        <f t="shared" si="396"/>
        <v>99.999999999999972</v>
      </c>
      <c r="I825" s="158">
        <f t="shared" ref="I825:J825" si="417">I826</f>
        <v>680753.16999999993</v>
      </c>
      <c r="J825" s="158">
        <f t="shared" si="417"/>
        <v>680753.16999999993</v>
      </c>
      <c r="K825" s="159">
        <f t="shared" si="392"/>
        <v>0</v>
      </c>
      <c r="L825" s="159">
        <f t="shared" si="393"/>
        <v>100</v>
      </c>
      <c r="M825" s="159">
        <f t="shared" si="394"/>
        <v>-61403.260000000126</v>
      </c>
      <c r="N825" s="155">
        <f t="shared" si="395"/>
        <v>91.726372295932251</v>
      </c>
    </row>
    <row r="826" spans="1:14" s="42" customFormat="1" ht="33.75" x14ac:dyDescent="0.2">
      <c r="A826" s="39" t="s">
        <v>226</v>
      </c>
      <c r="B826" s="40" t="s">
        <v>708</v>
      </c>
      <c r="C826" s="41" t="s">
        <v>5</v>
      </c>
      <c r="D826" s="162">
        <v>742156.43</v>
      </c>
      <c r="E826" s="163">
        <v>680753.17</v>
      </c>
      <c r="F826" s="163">
        <f>F827+F832</f>
        <v>680753.16999999993</v>
      </c>
      <c r="G826" s="163">
        <f t="shared" si="391"/>
        <v>0</v>
      </c>
      <c r="H826" s="163">
        <f t="shared" si="396"/>
        <v>99.999999999999972</v>
      </c>
      <c r="I826" s="163">
        <f t="shared" ref="I826:J826" si="418">I827+I832</f>
        <v>680753.16999999993</v>
      </c>
      <c r="J826" s="163">
        <f t="shared" si="418"/>
        <v>680753.16999999993</v>
      </c>
      <c r="K826" s="164">
        <f t="shared" si="392"/>
        <v>0</v>
      </c>
      <c r="L826" s="164">
        <f t="shared" si="393"/>
        <v>100</v>
      </c>
      <c r="M826" s="164">
        <f t="shared" si="394"/>
        <v>-61403.260000000126</v>
      </c>
      <c r="N826" s="154">
        <f t="shared" si="395"/>
        <v>91.726372295932251</v>
      </c>
    </row>
    <row r="827" spans="1:14" s="42" customFormat="1" x14ac:dyDescent="0.2">
      <c r="A827" s="39" t="s">
        <v>13</v>
      </c>
      <c r="B827" s="40" t="s">
        <v>709</v>
      </c>
      <c r="C827" s="41" t="s">
        <v>5</v>
      </c>
      <c r="D827" s="162">
        <v>668366.43000000005</v>
      </c>
      <c r="E827" s="163"/>
      <c r="F827" s="163">
        <f>F828</f>
        <v>479908.17</v>
      </c>
      <c r="G827" s="163">
        <f t="shared" si="391"/>
        <v>479908.17</v>
      </c>
      <c r="H827" s="163"/>
      <c r="I827" s="163">
        <f t="shared" ref="I827:J827" si="419">I828</f>
        <v>479908.17</v>
      </c>
      <c r="J827" s="163">
        <f t="shared" si="419"/>
        <v>479908.17</v>
      </c>
      <c r="K827" s="164">
        <f t="shared" si="392"/>
        <v>0</v>
      </c>
      <c r="L827" s="164">
        <f t="shared" si="393"/>
        <v>100</v>
      </c>
      <c r="M827" s="164">
        <f t="shared" si="394"/>
        <v>-188458.26000000007</v>
      </c>
      <c r="N827" s="154">
        <f t="shared" si="395"/>
        <v>71.803152950096532</v>
      </c>
    </row>
    <row r="828" spans="1:14" s="42" customFormat="1" x14ac:dyDescent="0.2">
      <c r="A828" s="39" t="s">
        <v>32</v>
      </c>
      <c r="B828" s="40" t="s">
        <v>710</v>
      </c>
      <c r="C828" s="41" t="s">
        <v>5</v>
      </c>
      <c r="D828" s="162">
        <v>668366.43000000005</v>
      </c>
      <c r="E828" s="163"/>
      <c r="F828" s="163">
        <f>SUM(F829:F831)</f>
        <v>479908.17</v>
      </c>
      <c r="G828" s="163">
        <f t="shared" si="391"/>
        <v>479908.17</v>
      </c>
      <c r="H828" s="163"/>
      <c r="I828" s="163">
        <f t="shared" ref="I828:J828" si="420">SUM(I829:I831)</f>
        <v>479908.17</v>
      </c>
      <c r="J828" s="163">
        <f t="shared" si="420"/>
        <v>479908.17</v>
      </c>
      <c r="K828" s="164">
        <f t="shared" si="392"/>
        <v>0</v>
      </c>
      <c r="L828" s="164">
        <f t="shared" si="393"/>
        <v>100</v>
      </c>
      <c r="M828" s="164">
        <f t="shared" si="394"/>
        <v>-188458.26000000007</v>
      </c>
      <c r="N828" s="154">
        <f t="shared" si="395"/>
        <v>71.803152950096532</v>
      </c>
    </row>
    <row r="829" spans="1:14" s="46" customFormat="1" x14ac:dyDescent="0.2">
      <c r="A829" s="43" t="s">
        <v>34</v>
      </c>
      <c r="B829" s="44" t="s">
        <v>711</v>
      </c>
      <c r="C829" s="45" t="s">
        <v>5</v>
      </c>
      <c r="D829" s="71">
        <v>14200</v>
      </c>
      <c r="E829" s="62"/>
      <c r="F829" s="62"/>
      <c r="G829" s="165">
        <f t="shared" si="391"/>
        <v>0</v>
      </c>
      <c r="H829" s="165"/>
      <c r="I829" s="69"/>
      <c r="J829" s="69"/>
      <c r="K829" s="69">
        <f t="shared" si="392"/>
        <v>0</v>
      </c>
      <c r="L829" s="69"/>
      <c r="M829" s="69">
        <f t="shared" si="394"/>
        <v>-14200</v>
      </c>
      <c r="N829" s="190">
        <f t="shared" si="395"/>
        <v>0</v>
      </c>
    </row>
    <row r="830" spans="1:14" s="46" customFormat="1" ht="22.5" x14ac:dyDescent="0.2">
      <c r="A830" s="43" t="s">
        <v>36</v>
      </c>
      <c r="B830" s="44" t="s">
        <v>712</v>
      </c>
      <c r="C830" s="45" t="s">
        <v>5</v>
      </c>
      <c r="D830" s="71">
        <v>428631.79</v>
      </c>
      <c r="E830" s="62"/>
      <c r="F830" s="62">
        <v>380108.17</v>
      </c>
      <c r="G830" s="62">
        <f t="shared" si="391"/>
        <v>380108.17</v>
      </c>
      <c r="H830" s="62"/>
      <c r="I830" s="69">
        <v>380108.17</v>
      </c>
      <c r="J830" s="69">
        <v>380108.17</v>
      </c>
      <c r="K830" s="69">
        <f t="shared" si="392"/>
        <v>0</v>
      </c>
      <c r="L830" s="69">
        <f t="shared" si="393"/>
        <v>100</v>
      </c>
      <c r="M830" s="69">
        <f t="shared" si="394"/>
        <v>-48523.619999999995</v>
      </c>
      <c r="N830" s="190">
        <f t="shared" si="395"/>
        <v>88.67941642872546</v>
      </c>
    </row>
    <row r="831" spans="1:14" s="46" customFormat="1" ht="22.5" x14ac:dyDescent="0.2">
      <c r="A831" s="43" t="s">
        <v>40</v>
      </c>
      <c r="B831" s="44" t="s">
        <v>713</v>
      </c>
      <c r="C831" s="45" t="s">
        <v>5</v>
      </c>
      <c r="D831" s="71">
        <v>225534.64</v>
      </c>
      <c r="E831" s="62"/>
      <c r="F831" s="62">
        <v>99800</v>
      </c>
      <c r="G831" s="62">
        <f t="shared" si="391"/>
        <v>99800</v>
      </c>
      <c r="H831" s="62"/>
      <c r="I831" s="69">
        <v>99800</v>
      </c>
      <c r="J831" s="69">
        <v>99800</v>
      </c>
      <c r="K831" s="69">
        <f t="shared" si="392"/>
        <v>0</v>
      </c>
      <c r="L831" s="69">
        <f t="shared" si="393"/>
        <v>100</v>
      </c>
      <c r="M831" s="69">
        <f t="shared" si="394"/>
        <v>-125734.64000000001</v>
      </c>
      <c r="N831" s="190">
        <f t="shared" si="395"/>
        <v>44.25040871770296</v>
      </c>
    </row>
    <row r="832" spans="1:14" s="42" customFormat="1" ht="22.5" x14ac:dyDescent="0.2">
      <c r="A832" s="39" t="s">
        <v>44</v>
      </c>
      <c r="B832" s="40" t="s">
        <v>714</v>
      </c>
      <c r="C832" s="41" t="s">
        <v>5</v>
      </c>
      <c r="D832" s="163">
        <f>SUM(D833:D834)</f>
        <v>73790</v>
      </c>
      <c r="E832" s="163"/>
      <c r="F832" s="163">
        <f>SUM(F833:F834)</f>
        <v>200845</v>
      </c>
      <c r="G832" s="163">
        <f t="shared" si="391"/>
        <v>200845</v>
      </c>
      <c r="H832" s="163"/>
      <c r="I832" s="163">
        <f t="shared" ref="I832:J832" si="421">SUM(I833:I834)</f>
        <v>200845</v>
      </c>
      <c r="J832" s="163">
        <f t="shared" si="421"/>
        <v>200845</v>
      </c>
      <c r="K832" s="164">
        <f t="shared" si="392"/>
        <v>0</v>
      </c>
      <c r="L832" s="164">
        <f t="shared" si="393"/>
        <v>100</v>
      </c>
      <c r="M832" s="164">
        <f t="shared" si="394"/>
        <v>127055</v>
      </c>
      <c r="N832" s="154">
        <f t="shared" si="395"/>
        <v>272.18457785607808</v>
      </c>
    </row>
    <row r="833" spans="1:14" s="46" customFormat="1" ht="33.75" x14ac:dyDescent="0.2">
      <c r="A833" s="43" t="s">
        <v>79</v>
      </c>
      <c r="B833" s="44" t="s">
        <v>715</v>
      </c>
      <c r="C833" s="45" t="s">
        <v>5</v>
      </c>
      <c r="D833" s="71">
        <v>28067</v>
      </c>
      <c r="E833" s="62"/>
      <c r="F833" s="62">
        <v>137750</v>
      </c>
      <c r="G833" s="62">
        <f t="shared" si="391"/>
        <v>137750</v>
      </c>
      <c r="H833" s="62"/>
      <c r="I833" s="69">
        <v>137750</v>
      </c>
      <c r="J833" s="69">
        <v>137750</v>
      </c>
      <c r="K833" s="69">
        <f t="shared" si="392"/>
        <v>0</v>
      </c>
      <c r="L833" s="69">
        <f t="shared" si="393"/>
        <v>100</v>
      </c>
      <c r="M833" s="69">
        <f t="shared" si="394"/>
        <v>109683</v>
      </c>
      <c r="N833" s="190">
        <f t="shared" si="395"/>
        <v>490.78989560694055</v>
      </c>
    </row>
    <row r="834" spans="1:14" s="46" customFormat="1" ht="45" x14ac:dyDescent="0.2">
      <c r="A834" s="43" t="s">
        <v>46</v>
      </c>
      <c r="B834" s="44" t="s">
        <v>716</v>
      </c>
      <c r="C834" s="45" t="s">
        <v>5</v>
      </c>
      <c r="D834" s="71">
        <v>45723</v>
      </c>
      <c r="E834" s="62"/>
      <c r="F834" s="62">
        <v>63095</v>
      </c>
      <c r="G834" s="62">
        <f t="shared" si="391"/>
        <v>63095</v>
      </c>
      <c r="H834" s="62"/>
      <c r="I834" s="69">
        <v>63095</v>
      </c>
      <c r="J834" s="69">
        <v>63095</v>
      </c>
      <c r="K834" s="69">
        <f t="shared" si="392"/>
        <v>0</v>
      </c>
      <c r="L834" s="69">
        <f t="shared" si="393"/>
        <v>100</v>
      </c>
      <c r="M834" s="69">
        <f t="shared" si="394"/>
        <v>17372</v>
      </c>
      <c r="N834" s="190">
        <f t="shared" si="395"/>
        <v>137.99400739234085</v>
      </c>
    </row>
    <row r="835" spans="1:14" s="48" customFormat="1" ht="25.5" x14ac:dyDescent="0.2">
      <c r="A835" s="76" t="s">
        <v>717</v>
      </c>
      <c r="B835" s="74" t="s">
        <v>718</v>
      </c>
      <c r="C835" s="75" t="s">
        <v>5</v>
      </c>
      <c r="D835" s="158">
        <f>D836+D899</f>
        <v>65875815.670000002</v>
      </c>
      <c r="E835" s="158">
        <f>E836+E899</f>
        <v>105738030.72</v>
      </c>
      <c r="F835" s="158">
        <f>F836+F899+G837</f>
        <v>105762930.72</v>
      </c>
      <c r="G835" s="158">
        <f t="shared" si="391"/>
        <v>24900</v>
      </c>
      <c r="H835" s="158">
        <f t="shared" si="396"/>
        <v>100.02354876465019</v>
      </c>
      <c r="I835" s="158">
        <f>I836+I899</f>
        <v>105762930.72</v>
      </c>
      <c r="J835" s="158">
        <f>J836+J899</f>
        <v>103080560.08000001</v>
      </c>
      <c r="K835" s="159">
        <f t="shared" si="392"/>
        <v>-2682370.6399999857</v>
      </c>
      <c r="L835" s="159">
        <f t="shared" si="393"/>
        <v>97.463789418712892</v>
      </c>
      <c r="M835" s="159">
        <f t="shared" si="394"/>
        <v>37204744.410000011</v>
      </c>
      <c r="N835" s="155">
        <f t="shared" si="395"/>
        <v>156.47709107144024</v>
      </c>
    </row>
    <row r="836" spans="1:14" s="38" customFormat="1" ht="12" x14ac:dyDescent="0.2">
      <c r="A836" s="53" t="s">
        <v>719</v>
      </c>
      <c r="B836" s="37" t="s">
        <v>720</v>
      </c>
      <c r="C836" s="35" t="s">
        <v>5</v>
      </c>
      <c r="D836" s="158">
        <f>D837+D844+D854+D876</f>
        <v>55948811.200000003</v>
      </c>
      <c r="E836" s="158">
        <f>E837+E844+E854+E876+E895</f>
        <v>94438262.719999999</v>
      </c>
      <c r="F836" s="158">
        <f>F837+F844+F854+F876+F895+F850</f>
        <v>94463162.719999999</v>
      </c>
      <c r="G836" s="158">
        <f t="shared" si="391"/>
        <v>24900</v>
      </c>
      <c r="H836" s="158">
        <f t="shared" si="396"/>
        <v>100.02636643165899</v>
      </c>
      <c r="I836" s="158">
        <f>I837+I844+I854+I876+I895+I850</f>
        <v>94463162.719999999</v>
      </c>
      <c r="J836" s="158">
        <f>J837+J844+J854+J876+J895+J850</f>
        <v>92214281.930000007</v>
      </c>
      <c r="K836" s="159">
        <f t="shared" si="392"/>
        <v>-2248880.7899999917</v>
      </c>
      <c r="L836" s="159">
        <f t="shared" si="393"/>
        <v>97.619303943203832</v>
      </c>
      <c r="M836" s="159">
        <f t="shared" si="394"/>
        <v>36265470.730000004</v>
      </c>
      <c r="N836" s="155">
        <f t="shared" si="395"/>
        <v>164.81901930027067</v>
      </c>
    </row>
    <row r="837" spans="1:14" s="48" customFormat="1" ht="32.25" x14ac:dyDescent="0.2">
      <c r="A837" s="47" t="s">
        <v>163</v>
      </c>
      <c r="B837" s="37" t="s">
        <v>721</v>
      </c>
      <c r="C837" s="35" t="s">
        <v>5</v>
      </c>
      <c r="D837" s="158">
        <f>D838</f>
        <v>226854</v>
      </c>
      <c r="E837" s="158">
        <f>E838</f>
        <v>97682.72</v>
      </c>
      <c r="F837" s="158">
        <f>F838</f>
        <v>97682.72</v>
      </c>
      <c r="G837" s="158">
        <f t="shared" si="391"/>
        <v>0</v>
      </c>
      <c r="H837" s="158">
        <f t="shared" si="396"/>
        <v>100</v>
      </c>
      <c r="I837" s="158">
        <f t="shared" ref="I837:J839" si="422">I838</f>
        <v>97682.72</v>
      </c>
      <c r="J837" s="158">
        <f t="shared" si="422"/>
        <v>97682.72</v>
      </c>
      <c r="K837" s="159">
        <f t="shared" si="392"/>
        <v>0</v>
      </c>
      <c r="L837" s="159">
        <f t="shared" si="393"/>
        <v>100</v>
      </c>
      <c r="M837" s="159">
        <f t="shared" si="394"/>
        <v>-129171.28</v>
      </c>
      <c r="N837" s="155">
        <f t="shared" si="395"/>
        <v>43.059730046637931</v>
      </c>
    </row>
    <row r="838" spans="1:14" s="42" customFormat="1" ht="33.75" x14ac:dyDescent="0.2">
      <c r="A838" s="39" t="s">
        <v>226</v>
      </c>
      <c r="B838" s="40" t="s">
        <v>722</v>
      </c>
      <c r="C838" s="41" t="s">
        <v>5</v>
      </c>
      <c r="D838" s="163">
        <f>D841</f>
        <v>226854</v>
      </c>
      <c r="E838" s="169">
        <v>97682.72</v>
      </c>
      <c r="F838" s="163">
        <f>F839</f>
        <v>97682.72</v>
      </c>
      <c r="G838" s="163">
        <f t="shared" si="391"/>
        <v>0</v>
      </c>
      <c r="H838" s="163">
        <f t="shared" si="396"/>
        <v>100</v>
      </c>
      <c r="I838" s="163">
        <f t="shared" si="422"/>
        <v>97682.72</v>
      </c>
      <c r="J838" s="163">
        <f t="shared" si="422"/>
        <v>97682.72</v>
      </c>
      <c r="K838" s="164">
        <f t="shared" si="392"/>
        <v>0</v>
      </c>
      <c r="L838" s="164">
        <f t="shared" si="393"/>
        <v>100</v>
      </c>
      <c r="M838" s="164">
        <f t="shared" si="394"/>
        <v>-129171.28</v>
      </c>
      <c r="N838" s="154">
        <f t="shared" si="395"/>
        <v>43.059730046637931</v>
      </c>
    </row>
    <row r="839" spans="1:14" s="42" customFormat="1" ht="36" x14ac:dyDescent="0.2">
      <c r="A839" s="106" t="s">
        <v>1182</v>
      </c>
      <c r="B839" s="120" t="s">
        <v>1442</v>
      </c>
      <c r="C839" s="41"/>
      <c r="D839" s="163"/>
      <c r="E839" s="169"/>
      <c r="F839" s="163">
        <f>F840</f>
        <v>97682.72</v>
      </c>
      <c r="G839" s="163">
        <f t="shared" si="391"/>
        <v>97682.72</v>
      </c>
      <c r="H839" s="163"/>
      <c r="I839" s="163">
        <f t="shared" si="422"/>
        <v>97682.72</v>
      </c>
      <c r="J839" s="163">
        <f t="shared" si="422"/>
        <v>97682.72</v>
      </c>
      <c r="K839" s="164">
        <f t="shared" si="392"/>
        <v>0</v>
      </c>
      <c r="L839" s="164">
        <f t="shared" si="393"/>
        <v>100</v>
      </c>
      <c r="M839" s="164">
        <f t="shared" si="394"/>
        <v>97682.72</v>
      </c>
      <c r="N839" s="154"/>
    </row>
    <row r="840" spans="1:14" s="46" customFormat="1" ht="60" x14ac:dyDescent="0.2">
      <c r="A840" s="104" t="s">
        <v>1184</v>
      </c>
      <c r="B840" s="121" t="s">
        <v>1443</v>
      </c>
      <c r="C840" s="45"/>
      <c r="D840" s="62"/>
      <c r="E840" s="170"/>
      <c r="F840" s="62">
        <v>97682.72</v>
      </c>
      <c r="G840" s="62">
        <f t="shared" si="391"/>
        <v>97682.72</v>
      </c>
      <c r="H840" s="62"/>
      <c r="I840" s="62">
        <v>97682.72</v>
      </c>
      <c r="J840" s="69">
        <v>97682.72</v>
      </c>
      <c r="K840" s="69">
        <f t="shared" si="392"/>
        <v>0</v>
      </c>
      <c r="L840" s="69">
        <f t="shared" si="393"/>
        <v>100</v>
      </c>
      <c r="M840" s="69">
        <f t="shared" si="394"/>
        <v>97682.72</v>
      </c>
      <c r="N840" s="190"/>
    </row>
    <row r="841" spans="1:14" s="42" customFormat="1" ht="22.5" x14ac:dyDescent="0.2">
      <c r="A841" s="39" t="s">
        <v>44</v>
      </c>
      <c r="B841" s="40" t="s">
        <v>723</v>
      </c>
      <c r="C841" s="41" t="s">
        <v>5</v>
      </c>
      <c r="D841" s="163">
        <f>SUM(D842:D843)</f>
        <v>226854</v>
      </c>
      <c r="E841" s="163"/>
      <c r="F841" s="163">
        <f>SUM(F842:F843)</f>
        <v>0</v>
      </c>
      <c r="G841" s="158">
        <f t="shared" si="391"/>
        <v>0</v>
      </c>
      <c r="H841" s="158"/>
      <c r="I841" s="163"/>
      <c r="J841" s="164"/>
      <c r="K841" s="164">
        <f t="shared" si="392"/>
        <v>0</v>
      </c>
      <c r="L841" s="164"/>
      <c r="M841" s="164">
        <f t="shared" si="394"/>
        <v>-226854</v>
      </c>
      <c r="N841" s="154">
        <f t="shared" si="395"/>
        <v>0</v>
      </c>
    </row>
    <row r="842" spans="1:14" s="46" customFormat="1" ht="33.75" x14ac:dyDescent="0.2">
      <c r="A842" s="43" t="s">
        <v>79</v>
      </c>
      <c r="B842" s="44" t="s">
        <v>724</v>
      </c>
      <c r="C842" s="45" t="s">
        <v>5</v>
      </c>
      <c r="D842" s="71">
        <v>76000</v>
      </c>
      <c r="E842" s="62"/>
      <c r="F842" s="62"/>
      <c r="G842" s="62">
        <f t="shared" si="391"/>
        <v>0</v>
      </c>
      <c r="H842" s="62"/>
      <c r="I842" s="69"/>
      <c r="J842" s="69"/>
      <c r="K842" s="69">
        <f t="shared" si="392"/>
        <v>0</v>
      </c>
      <c r="L842" s="69"/>
      <c r="M842" s="69">
        <f t="shared" si="394"/>
        <v>-76000</v>
      </c>
      <c r="N842" s="190">
        <f t="shared" si="395"/>
        <v>0</v>
      </c>
    </row>
    <row r="843" spans="1:14" s="46" customFormat="1" ht="45" x14ac:dyDescent="0.2">
      <c r="A843" s="43" t="s">
        <v>46</v>
      </c>
      <c r="B843" s="44" t="s">
        <v>725</v>
      </c>
      <c r="C843" s="45" t="s">
        <v>5</v>
      </c>
      <c r="D843" s="71">
        <v>150854</v>
      </c>
      <c r="E843" s="62"/>
      <c r="F843" s="62"/>
      <c r="G843" s="62">
        <f t="shared" si="391"/>
        <v>0</v>
      </c>
      <c r="H843" s="62"/>
      <c r="I843" s="69"/>
      <c r="J843" s="69"/>
      <c r="K843" s="69">
        <f t="shared" si="392"/>
        <v>0</v>
      </c>
      <c r="L843" s="69"/>
      <c r="M843" s="69">
        <f t="shared" si="394"/>
        <v>-150854</v>
      </c>
      <c r="N843" s="190">
        <f t="shared" si="395"/>
        <v>0</v>
      </c>
    </row>
    <row r="844" spans="1:14" s="48" customFormat="1" ht="95.25" x14ac:dyDescent="0.2">
      <c r="A844" s="47" t="s">
        <v>726</v>
      </c>
      <c r="B844" s="37" t="s">
        <v>727</v>
      </c>
      <c r="C844" s="35" t="s">
        <v>5</v>
      </c>
      <c r="D844" s="158">
        <f t="shared" ref="D844:E848" si="423">D845</f>
        <v>284490</v>
      </c>
      <c r="E844" s="158">
        <f t="shared" si="423"/>
        <v>396600</v>
      </c>
      <c r="F844" s="158">
        <f t="shared" ref="F844:F848" si="424">F845</f>
        <v>396600</v>
      </c>
      <c r="G844" s="158">
        <f t="shared" si="391"/>
        <v>0</v>
      </c>
      <c r="H844" s="158">
        <f t="shared" si="396"/>
        <v>100</v>
      </c>
      <c r="I844" s="158">
        <f t="shared" ref="I844:J846" si="425">I845</f>
        <v>396600</v>
      </c>
      <c r="J844" s="158">
        <f t="shared" si="425"/>
        <v>396600</v>
      </c>
      <c r="K844" s="159">
        <f t="shared" si="392"/>
        <v>0</v>
      </c>
      <c r="L844" s="159">
        <f t="shared" si="393"/>
        <v>100</v>
      </c>
      <c r="M844" s="159">
        <f t="shared" si="394"/>
        <v>112110</v>
      </c>
      <c r="N844" s="155">
        <f t="shared" si="395"/>
        <v>139.40736053991353</v>
      </c>
    </row>
    <row r="845" spans="1:14" s="42" customFormat="1" ht="33.75" x14ac:dyDescent="0.2">
      <c r="A845" s="39" t="s">
        <v>226</v>
      </c>
      <c r="B845" s="40" t="s">
        <v>728</v>
      </c>
      <c r="C845" s="41" t="s">
        <v>5</v>
      </c>
      <c r="D845" s="163">
        <f>D848</f>
        <v>284490</v>
      </c>
      <c r="E845" s="163">
        <v>396600</v>
      </c>
      <c r="F845" s="163">
        <f>F846</f>
        <v>396600</v>
      </c>
      <c r="G845" s="163">
        <f t="shared" ref="G845:G908" si="426">F845-E845</f>
        <v>0</v>
      </c>
      <c r="H845" s="163">
        <f t="shared" ref="H845:H901" si="427">F845/E845*100</f>
        <v>100</v>
      </c>
      <c r="I845" s="163">
        <f t="shared" si="425"/>
        <v>396600</v>
      </c>
      <c r="J845" s="163">
        <f t="shared" si="425"/>
        <v>396600</v>
      </c>
      <c r="K845" s="164">
        <f t="shared" ref="K845:K908" si="428">J845-I845</f>
        <v>0</v>
      </c>
      <c r="L845" s="164">
        <f t="shared" ref="L845:L908" si="429">J845/I845*100</f>
        <v>100</v>
      </c>
      <c r="M845" s="164">
        <f t="shared" ref="M845:M908" si="430">J845-D845</f>
        <v>112110</v>
      </c>
      <c r="N845" s="154">
        <f t="shared" ref="N845:N908" si="431">J845/D845*100</f>
        <v>139.40736053991353</v>
      </c>
    </row>
    <row r="846" spans="1:14" s="42" customFormat="1" ht="36" x14ac:dyDescent="0.2">
      <c r="A846" s="106" t="s">
        <v>1182</v>
      </c>
      <c r="B846" s="40" t="s">
        <v>1444</v>
      </c>
      <c r="C846" s="41"/>
      <c r="D846" s="163"/>
      <c r="E846" s="163"/>
      <c r="F846" s="163">
        <f>F847</f>
        <v>396600</v>
      </c>
      <c r="G846" s="163">
        <f t="shared" si="426"/>
        <v>396600</v>
      </c>
      <c r="H846" s="163"/>
      <c r="I846" s="163">
        <f t="shared" si="425"/>
        <v>396600</v>
      </c>
      <c r="J846" s="163">
        <f t="shared" si="425"/>
        <v>396600</v>
      </c>
      <c r="K846" s="164">
        <f t="shared" si="428"/>
        <v>0</v>
      </c>
      <c r="L846" s="164">
        <f t="shared" si="429"/>
        <v>100</v>
      </c>
      <c r="M846" s="164">
        <f t="shared" si="430"/>
        <v>396600</v>
      </c>
      <c r="N846" s="154"/>
    </row>
    <row r="847" spans="1:14" s="46" customFormat="1" ht="60" x14ac:dyDescent="0.2">
      <c r="A847" s="104" t="s">
        <v>1184</v>
      </c>
      <c r="B847" s="44" t="s">
        <v>1445</v>
      </c>
      <c r="C847" s="45"/>
      <c r="D847" s="62"/>
      <c r="E847" s="62"/>
      <c r="F847" s="62">
        <v>396600</v>
      </c>
      <c r="G847" s="62">
        <f t="shared" si="426"/>
        <v>396600</v>
      </c>
      <c r="H847" s="62"/>
      <c r="I847" s="62">
        <v>396600</v>
      </c>
      <c r="J847" s="69">
        <v>396600</v>
      </c>
      <c r="K847" s="69">
        <f t="shared" si="428"/>
        <v>0</v>
      </c>
      <c r="L847" s="69">
        <f t="shared" si="429"/>
        <v>100</v>
      </c>
      <c r="M847" s="69">
        <f t="shared" si="430"/>
        <v>396600</v>
      </c>
      <c r="N847" s="190"/>
    </row>
    <row r="848" spans="1:14" s="42" customFormat="1" ht="22.5" x14ac:dyDescent="0.2">
      <c r="A848" s="39" t="s">
        <v>44</v>
      </c>
      <c r="B848" s="40" t="s">
        <v>729</v>
      </c>
      <c r="C848" s="41" t="s">
        <v>5</v>
      </c>
      <c r="D848" s="163">
        <f t="shared" si="423"/>
        <v>284490</v>
      </c>
      <c r="E848" s="163"/>
      <c r="F848" s="163">
        <f t="shared" si="424"/>
        <v>0</v>
      </c>
      <c r="G848" s="158">
        <f t="shared" si="426"/>
        <v>0</v>
      </c>
      <c r="H848" s="158"/>
      <c r="I848" s="163"/>
      <c r="J848" s="164"/>
      <c r="K848" s="164">
        <f t="shared" si="428"/>
        <v>0</v>
      </c>
      <c r="L848" s="164"/>
      <c r="M848" s="164">
        <f t="shared" si="430"/>
        <v>-284490</v>
      </c>
      <c r="N848" s="154"/>
    </row>
    <row r="849" spans="1:14" s="46" customFormat="1" ht="33.75" x14ac:dyDescent="0.2">
      <c r="A849" s="43" t="s">
        <v>79</v>
      </c>
      <c r="B849" s="44" t="s">
        <v>730</v>
      </c>
      <c r="C849" s="45" t="s">
        <v>5</v>
      </c>
      <c r="D849" s="71">
        <v>284490</v>
      </c>
      <c r="E849" s="62"/>
      <c r="F849" s="62"/>
      <c r="G849" s="165">
        <f t="shared" si="426"/>
        <v>0</v>
      </c>
      <c r="H849" s="165"/>
      <c r="I849" s="69"/>
      <c r="J849" s="69"/>
      <c r="K849" s="69">
        <f t="shared" si="428"/>
        <v>0</v>
      </c>
      <c r="L849" s="69"/>
      <c r="M849" s="69">
        <f t="shared" si="430"/>
        <v>-284490</v>
      </c>
      <c r="N849" s="190"/>
    </row>
    <row r="850" spans="1:14" s="56" customFormat="1" ht="24.75" x14ac:dyDescent="0.25">
      <c r="A850" s="113" t="s">
        <v>1201</v>
      </c>
      <c r="B850" s="119" t="s">
        <v>1446</v>
      </c>
      <c r="C850" s="55"/>
      <c r="D850" s="191"/>
      <c r="E850" s="165"/>
      <c r="F850" s="158">
        <f>F851</f>
        <v>24900</v>
      </c>
      <c r="G850" s="158">
        <f t="shared" si="426"/>
        <v>24900</v>
      </c>
      <c r="H850" s="158"/>
      <c r="I850" s="158">
        <f t="shared" ref="I850:J852" si="432">I851</f>
        <v>24900</v>
      </c>
      <c r="J850" s="158">
        <f t="shared" si="432"/>
        <v>24900</v>
      </c>
      <c r="K850" s="159">
        <f t="shared" si="428"/>
        <v>0</v>
      </c>
      <c r="L850" s="159">
        <f t="shared" si="429"/>
        <v>100</v>
      </c>
      <c r="M850" s="159">
        <f t="shared" si="430"/>
        <v>24900</v>
      </c>
      <c r="N850" s="155"/>
    </row>
    <row r="851" spans="1:14" s="46" customFormat="1" ht="36" x14ac:dyDescent="0.2">
      <c r="A851" s="114" t="s">
        <v>1181</v>
      </c>
      <c r="B851" s="120" t="s">
        <v>1447</v>
      </c>
      <c r="C851" s="45"/>
      <c r="D851" s="71"/>
      <c r="E851" s="62"/>
      <c r="F851" s="163">
        <f>F852</f>
        <v>24900</v>
      </c>
      <c r="G851" s="163">
        <f t="shared" si="426"/>
        <v>24900</v>
      </c>
      <c r="H851" s="163"/>
      <c r="I851" s="163">
        <f t="shared" si="432"/>
        <v>24900</v>
      </c>
      <c r="J851" s="163">
        <f t="shared" si="432"/>
        <v>24900</v>
      </c>
      <c r="K851" s="164">
        <f t="shared" si="428"/>
        <v>0</v>
      </c>
      <c r="L851" s="164">
        <f t="shared" si="429"/>
        <v>100</v>
      </c>
      <c r="M851" s="164">
        <f t="shared" si="430"/>
        <v>24900</v>
      </c>
      <c r="N851" s="154"/>
    </row>
    <row r="852" spans="1:14" s="46" customFormat="1" ht="36" x14ac:dyDescent="0.2">
      <c r="A852" s="102" t="s">
        <v>1182</v>
      </c>
      <c r="B852" s="120" t="s">
        <v>1448</v>
      </c>
      <c r="C852" s="45"/>
      <c r="D852" s="71"/>
      <c r="E852" s="62"/>
      <c r="F852" s="163">
        <f>F853</f>
        <v>24900</v>
      </c>
      <c r="G852" s="163">
        <f t="shared" si="426"/>
        <v>24900</v>
      </c>
      <c r="H852" s="163"/>
      <c r="I852" s="163">
        <f t="shared" si="432"/>
        <v>24900</v>
      </c>
      <c r="J852" s="163">
        <f t="shared" si="432"/>
        <v>24900</v>
      </c>
      <c r="K852" s="164">
        <f t="shared" si="428"/>
        <v>0</v>
      </c>
      <c r="L852" s="164">
        <f t="shared" si="429"/>
        <v>100</v>
      </c>
      <c r="M852" s="164">
        <f t="shared" si="430"/>
        <v>24900</v>
      </c>
      <c r="N852" s="154"/>
    </row>
    <row r="853" spans="1:14" s="46" customFormat="1" ht="60" x14ac:dyDescent="0.2">
      <c r="A853" s="104" t="s">
        <v>1184</v>
      </c>
      <c r="B853" s="121" t="s">
        <v>1449</v>
      </c>
      <c r="C853" s="45"/>
      <c r="D853" s="71"/>
      <c r="E853" s="62"/>
      <c r="F853" s="62">
        <v>24900</v>
      </c>
      <c r="G853" s="62">
        <f t="shared" si="426"/>
        <v>24900</v>
      </c>
      <c r="H853" s="62"/>
      <c r="I853" s="69">
        <v>24900</v>
      </c>
      <c r="J853" s="69">
        <v>24900</v>
      </c>
      <c r="K853" s="69">
        <f t="shared" si="428"/>
        <v>0</v>
      </c>
      <c r="L853" s="69">
        <f t="shared" si="429"/>
        <v>100</v>
      </c>
      <c r="M853" s="69">
        <f t="shared" si="430"/>
        <v>24900</v>
      </c>
      <c r="N853" s="190"/>
    </row>
    <row r="854" spans="1:14" s="48" customFormat="1" ht="42.75" x14ac:dyDescent="0.2">
      <c r="A854" s="47" t="s">
        <v>224</v>
      </c>
      <c r="B854" s="37" t="s">
        <v>731</v>
      </c>
      <c r="C854" s="35" t="s">
        <v>5</v>
      </c>
      <c r="D854" s="158">
        <f>D855</f>
        <v>42010742.610000007</v>
      </c>
      <c r="E854" s="158">
        <f>E855</f>
        <v>69513730</v>
      </c>
      <c r="F854" s="158">
        <f>F855</f>
        <v>69513730</v>
      </c>
      <c r="G854" s="158">
        <f t="shared" si="426"/>
        <v>0</v>
      </c>
      <c r="H854" s="158">
        <f t="shared" si="427"/>
        <v>100</v>
      </c>
      <c r="I854" s="158">
        <f>I855</f>
        <v>69513730</v>
      </c>
      <c r="J854" s="158">
        <f>J855</f>
        <v>68055822.200000003</v>
      </c>
      <c r="K854" s="159">
        <f t="shared" si="428"/>
        <v>-1457907.799999997</v>
      </c>
      <c r="L854" s="159">
        <f t="shared" si="429"/>
        <v>97.90270526412553</v>
      </c>
      <c r="M854" s="159">
        <f t="shared" si="430"/>
        <v>26045079.589999996</v>
      </c>
      <c r="N854" s="155">
        <f t="shared" si="431"/>
        <v>161.99623708579807</v>
      </c>
    </row>
    <row r="855" spans="1:14" s="42" customFormat="1" ht="33.75" x14ac:dyDescent="0.2">
      <c r="A855" s="39" t="s">
        <v>226</v>
      </c>
      <c r="B855" s="40" t="s">
        <v>732</v>
      </c>
      <c r="C855" s="41" t="s">
        <v>5</v>
      </c>
      <c r="D855" s="163">
        <f>D856+D873</f>
        <v>42010742.610000007</v>
      </c>
      <c r="E855" s="163">
        <v>69513730</v>
      </c>
      <c r="F855" s="163">
        <f>F856+F873</f>
        <v>69513730</v>
      </c>
      <c r="G855" s="163">
        <f t="shared" si="426"/>
        <v>0</v>
      </c>
      <c r="H855" s="163">
        <f t="shared" si="427"/>
        <v>100</v>
      </c>
      <c r="I855" s="163">
        <f>I856+I873</f>
        <v>69513730</v>
      </c>
      <c r="J855" s="163">
        <f>J856+J873</f>
        <v>68055822.200000003</v>
      </c>
      <c r="K855" s="164">
        <f t="shared" si="428"/>
        <v>-1457907.799999997</v>
      </c>
      <c r="L855" s="164">
        <f t="shared" si="429"/>
        <v>97.90270526412553</v>
      </c>
      <c r="M855" s="164">
        <f t="shared" si="430"/>
        <v>26045079.589999996</v>
      </c>
      <c r="N855" s="154">
        <f t="shared" si="431"/>
        <v>161.99623708579807</v>
      </c>
    </row>
    <row r="856" spans="1:14" s="42" customFormat="1" x14ac:dyDescent="0.2">
      <c r="A856" s="39" t="s">
        <v>13</v>
      </c>
      <c r="B856" s="40" t="s">
        <v>733</v>
      </c>
      <c r="C856" s="41" t="s">
        <v>5</v>
      </c>
      <c r="D856" s="163">
        <f>D857+D861+D870+D872</f>
        <v>39235076.010000005</v>
      </c>
      <c r="E856" s="163"/>
      <c r="F856" s="163">
        <f>F857+F858+F861+F868+F872+F873</f>
        <v>69513730</v>
      </c>
      <c r="G856" s="163">
        <f t="shared" si="426"/>
        <v>69513730</v>
      </c>
      <c r="H856" s="163"/>
      <c r="I856" s="163">
        <f>I857+I858+I861+I868+I872+I873</f>
        <v>69513730</v>
      </c>
      <c r="J856" s="163">
        <f>J857+J858+J861+J868+J872+J873</f>
        <v>68055822.200000003</v>
      </c>
      <c r="K856" s="164">
        <f t="shared" si="428"/>
        <v>-1457907.799999997</v>
      </c>
      <c r="L856" s="164">
        <f t="shared" si="429"/>
        <v>97.90270526412553</v>
      </c>
      <c r="M856" s="164">
        <f t="shared" si="430"/>
        <v>28820746.189999998</v>
      </c>
      <c r="N856" s="154">
        <f t="shared" si="431"/>
        <v>173.45658303976356</v>
      </c>
    </row>
    <row r="857" spans="1:14" s="42" customFormat="1" ht="33.75" x14ac:dyDescent="0.2">
      <c r="A857" s="39" t="s">
        <v>15</v>
      </c>
      <c r="B857" s="40" t="s">
        <v>734</v>
      </c>
      <c r="C857" s="41" t="s">
        <v>5</v>
      </c>
      <c r="D857" s="163">
        <f>SUM(D858:D860)</f>
        <v>23467122.850000001</v>
      </c>
      <c r="E857" s="163"/>
      <c r="F857" s="163">
        <f>SUM(F858:F860)</f>
        <v>0</v>
      </c>
      <c r="G857" s="163">
        <f t="shared" si="426"/>
        <v>0</v>
      </c>
      <c r="H857" s="163"/>
      <c r="I857" s="163">
        <f>SUM(I858:I860)</f>
        <v>0</v>
      </c>
      <c r="J857" s="163">
        <f>SUM(J858:J860)</f>
        <v>0</v>
      </c>
      <c r="K857" s="164">
        <f t="shared" si="428"/>
        <v>0</v>
      </c>
      <c r="L857" s="164"/>
      <c r="M857" s="164">
        <f t="shared" si="430"/>
        <v>-23467122.850000001</v>
      </c>
      <c r="N857" s="154">
        <f t="shared" si="431"/>
        <v>0</v>
      </c>
    </row>
    <row r="858" spans="1:14" s="46" customFormat="1" ht="15" customHeight="1" x14ac:dyDescent="0.2">
      <c r="A858" s="43" t="s">
        <v>17</v>
      </c>
      <c r="B858" s="44" t="s">
        <v>735</v>
      </c>
      <c r="C858" s="45" t="s">
        <v>5</v>
      </c>
      <c r="D858" s="71">
        <v>17463048.620000001</v>
      </c>
      <c r="E858" s="170"/>
      <c r="F858" s="62"/>
      <c r="G858" s="165">
        <f t="shared" si="426"/>
        <v>0</v>
      </c>
      <c r="H858" s="165"/>
      <c r="I858" s="69"/>
      <c r="J858" s="69"/>
      <c r="K858" s="69">
        <f t="shared" si="428"/>
        <v>0</v>
      </c>
      <c r="L858" s="69"/>
      <c r="M858" s="69">
        <f t="shared" si="430"/>
        <v>-17463048.620000001</v>
      </c>
      <c r="N858" s="190">
        <f t="shared" si="431"/>
        <v>0</v>
      </c>
    </row>
    <row r="859" spans="1:14" s="46" customFormat="1" x14ac:dyDescent="0.2">
      <c r="A859" s="43" t="s">
        <v>29</v>
      </c>
      <c r="B859" s="44" t="s">
        <v>736</v>
      </c>
      <c r="C859" s="45" t="s">
        <v>5</v>
      </c>
      <c r="D859" s="71">
        <v>293564.2</v>
      </c>
      <c r="E859" s="62"/>
      <c r="F859" s="62"/>
      <c r="G859" s="165">
        <f t="shared" si="426"/>
        <v>0</v>
      </c>
      <c r="H859" s="165"/>
      <c r="I859" s="69"/>
      <c r="J859" s="69"/>
      <c r="K859" s="69">
        <f t="shared" si="428"/>
        <v>0</v>
      </c>
      <c r="L859" s="69"/>
      <c r="M859" s="69">
        <f t="shared" si="430"/>
        <v>-293564.2</v>
      </c>
      <c r="N859" s="190">
        <f t="shared" si="431"/>
        <v>0</v>
      </c>
    </row>
    <row r="860" spans="1:14" s="46" customFormat="1" ht="33.75" x14ac:dyDescent="0.2">
      <c r="A860" s="43" t="s">
        <v>19</v>
      </c>
      <c r="B860" s="44" t="s">
        <v>737</v>
      </c>
      <c r="C860" s="45" t="s">
        <v>5</v>
      </c>
      <c r="D860" s="71">
        <v>5710510.0300000003</v>
      </c>
      <c r="E860" s="62"/>
      <c r="F860" s="62"/>
      <c r="G860" s="165">
        <f t="shared" si="426"/>
        <v>0</v>
      </c>
      <c r="H860" s="165"/>
      <c r="I860" s="69"/>
      <c r="J860" s="69"/>
      <c r="K860" s="69">
        <f t="shared" si="428"/>
        <v>0</v>
      </c>
      <c r="L860" s="69"/>
      <c r="M860" s="69">
        <f t="shared" si="430"/>
        <v>-5710510.0300000003</v>
      </c>
      <c r="N860" s="190">
        <f t="shared" si="431"/>
        <v>0</v>
      </c>
    </row>
    <row r="861" spans="1:14" s="42" customFormat="1" x14ac:dyDescent="0.2">
      <c r="A861" s="39" t="s">
        <v>32</v>
      </c>
      <c r="B861" s="40" t="s">
        <v>738</v>
      </c>
      <c r="C861" s="41" t="s">
        <v>5</v>
      </c>
      <c r="D861" s="163">
        <f>SUM(D862:D867)</f>
        <v>15540821.100000001</v>
      </c>
      <c r="E861" s="163"/>
      <c r="F861" s="163">
        <f>SUM(F862:F867)</f>
        <v>0</v>
      </c>
      <c r="G861" s="158">
        <f t="shared" si="426"/>
        <v>0</v>
      </c>
      <c r="H861" s="158"/>
      <c r="I861" s="163"/>
      <c r="J861" s="164"/>
      <c r="K861" s="164">
        <f t="shared" si="428"/>
        <v>0</v>
      </c>
      <c r="L861" s="164"/>
      <c r="M861" s="164">
        <f t="shared" si="430"/>
        <v>-15540821.100000001</v>
      </c>
      <c r="N861" s="154">
        <f t="shared" si="431"/>
        <v>0</v>
      </c>
    </row>
    <row r="862" spans="1:14" s="46" customFormat="1" x14ac:dyDescent="0.2">
      <c r="A862" s="43" t="s">
        <v>34</v>
      </c>
      <c r="B862" s="44" t="s">
        <v>739</v>
      </c>
      <c r="C862" s="45" t="s">
        <v>5</v>
      </c>
      <c r="D862" s="71">
        <v>131649.39000000001</v>
      </c>
      <c r="E862" s="62"/>
      <c r="F862" s="62"/>
      <c r="G862" s="158">
        <f t="shared" si="426"/>
        <v>0</v>
      </c>
      <c r="H862" s="158"/>
      <c r="I862" s="69"/>
      <c r="J862" s="164"/>
      <c r="K862" s="164">
        <f t="shared" si="428"/>
        <v>0</v>
      </c>
      <c r="L862" s="164"/>
      <c r="M862" s="164">
        <f t="shared" si="430"/>
        <v>-131649.39000000001</v>
      </c>
      <c r="N862" s="154">
        <f t="shared" si="431"/>
        <v>0</v>
      </c>
    </row>
    <row r="863" spans="1:14" s="46" customFormat="1" ht="22.5" x14ac:dyDescent="0.2">
      <c r="A863" s="43" t="s">
        <v>36</v>
      </c>
      <c r="B863" s="44" t="s">
        <v>740</v>
      </c>
      <c r="C863" s="45" t="s">
        <v>5</v>
      </c>
      <c r="D863" s="71">
        <v>512535</v>
      </c>
      <c r="E863" s="62"/>
      <c r="F863" s="62"/>
      <c r="G863" s="165">
        <f t="shared" si="426"/>
        <v>0</v>
      </c>
      <c r="H863" s="165"/>
      <c r="I863" s="69"/>
      <c r="J863" s="69"/>
      <c r="K863" s="69">
        <f t="shared" si="428"/>
        <v>0</v>
      </c>
      <c r="L863" s="69"/>
      <c r="M863" s="69">
        <f t="shared" si="430"/>
        <v>-512535</v>
      </c>
      <c r="N863" s="190">
        <f t="shared" si="431"/>
        <v>0</v>
      </c>
    </row>
    <row r="864" spans="1:14" s="46" customFormat="1" ht="22.5" x14ac:dyDescent="0.2">
      <c r="A864" s="43" t="s">
        <v>67</v>
      </c>
      <c r="B864" s="44" t="s">
        <v>741</v>
      </c>
      <c r="C864" s="45" t="s">
        <v>5</v>
      </c>
      <c r="D864" s="71">
        <v>11983645.460000001</v>
      </c>
      <c r="E864" s="62"/>
      <c r="F864" s="62"/>
      <c r="G864" s="165">
        <f t="shared" si="426"/>
        <v>0</v>
      </c>
      <c r="H864" s="165"/>
      <c r="I864" s="69"/>
      <c r="J864" s="69"/>
      <c r="K864" s="69">
        <f t="shared" si="428"/>
        <v>0</v>
      </c>
      <c r="L864" s="69"/>
      <c r="M864" s="69">
        <f t="shared" si="430"/>
        <v>-11983645.460000001</v>
      </c>
      <c r="N864" s="190">
        <f t="shared" si="431"/>
        <v>0</v>
      </c>
    </row>
    <row r="865" spans="1:14" s="46" customFormat="1" ht="33.75" x14ac:dyDescent="0.2">
      <c r="A865" s="43" t="s">
        <v>69</v>
      </c>
      <c r="B865" s="44" t="s">
        <v>742</v>
      </c>
      <c r="C865" s="45" t="s">
        <v>5</v>
      </c>
      <c r="D865" s="71">
        <v>406901.34</v>
      </c>
      <c r="E865" s="62"/>
      <c r="F865" s="62"/>
      <c r="G865" s="165">
        <f t="shared" si="426"/>
        <v>0</v>
      </c>
      <c r="H865" s="165"/>
      <c r="I865" s="69"/>
      <c r="J865" s="69"/>
      <c r="K865" s="69">
        <f t="shared" si="428"/>
        <v>0</v>
      </c>
      <c r="L865" s="69"/>
      <c r="M865" s="69">
        <f t="shared" si="430"/>
        <v>-406901.34</v>
      </c>
      <c r="N865" s="190">
        <f t="shared" si="431"/>
        <v>0</v>
      </c>
    </row>
    <row r="866" spans="1:14" s="46" customFormat="1" ht="33.75" x14ac:dyDescent="0.2">
      <c r="A866" s="43" t="s">
        <v>38</v>
      </c>
      <c r="B866" s="44" t="s">
        <v>743</v>
      </c>
      <c r="C866" s="45" t="s">
        <v>5</v>
      </c>
      <c r="D866" s="71">
        <v>874545.7</v>
      </c>
      <c r="E866" s="62"/>
      <c r="F866" s="62"/>
      <c r="G866" s="165">
        <f t="shared" si="426"/>
        <v>0</v>
      </c>
      <c r="H866" s="165"/>
      <c r="I866" s="69"/>
      <c r="J866" s="69"/>
      <c r="K866" s="69">
        <f t="shared" si="428"/>
        <v>0</v>
      </c>
      <c r="L866" s="69"/>
      <c r="M866" s="69">
        <f t="shared" si="430"/>
        <v>-874545.7</v>
      </c>
      <c r="N866" s="190">
        <f t="shared" si="431"/>
        <v>0</v>
      </c>
    </row>
    <row r="867" spans="1:14" s="46" customFormat="1" ht="22.5" x14ac:dyDescent="0.2">
      <c r="A867" s="43" t="s">
        <v>40</v>
      </c>
      <c r="B867" s="44" t="s">
        <v>744</v>
      </c>
      <c r="C867" s="45" t="s">
        <v>5</v>
      </c>
      <c r="D867" s="71">
        <v>1631544.21</v>
      </c>
      <c r="E867" s="62"/>
      <c r="F867" s="62"/>
      <c r="G867" s="165">
        <f t="shared" si="426"/>
        <v>0</v>
      </c>
      <c r="H867" s="165"/>
      <c r="I867" s="69"/>
      <c r="J867" s="69"/>
      <c r="K867" s="69">
        <f t="shared" si="428"/>
        <v>0</v>
      </c>
      <c r="L867" s="69"/>
      <c r="M867" s="69">
        <f t="shared" si="430"/>
        <v>-1631544.21</v>
      </c>
      <c r="N867" s="190">
        <f t="shared" si="431"/>
        <v>0</v>
      </c>
    </row>
    <row r="868" spans="1:14" s="42" customFormat="1" ht="36" x14ac:dyDescent="0.2">
      <c r="A868" s="102" t="s">
        <v>1182</v>
      </c>
      <c r="B868" s="120" t="s">
        <v>1450</v>
      </c>
      <c r="C868" s="41"/>
      <c r="D868" s="162"/>
      <c r="E868" s="163"/>
      <c r="F868" s="163">
        <f>F869</f>
        <v>69513730</v>
      </c>
      <c r="G868" s="163">
        <f t="shared" si="426"/>
        <v>69513730</v>
      </c>
      <c r="H868" s="163"/>
      <c r="I868" s="163">
        <f t="shared" ref="I868:J868" si="433">I869</f>
        <v>69513730</v>
      </c>
      <c r="J868" s="163">
        <f t="shared" si="433"/>
        <v>68055822.200000003</v>
      </c>
      <c r="K868" s="164">
        <f t="shared" si="428"/>
        <v>-1457907.799999997</v>
      </c>
      <c r="L868" s="164">
        <f t="shared" si="429"/>
        <v>97.90270526412553</v>
      </c>
      <c r="M868" s="164">
        <f t="shared" si="430"/>
        <v>68055822.200000003</v>
      </c>
      <c r="N868" s="154"/>
    </row>
    <row r="869" spans="1:14" s="46" customFormat="1" ht="60" x14ac:dyDescent="0.2">
      <c r="A869" s="104" t="s">
        <v>1184</v>
      </c>
      <c r="B869" s="121" t="s">
        <v>1451</v>
      </c>
      <c r="C869" s="45"/>
      <c r="D869" s="71"/>
      <c r="E869" s="62"/>
      <c r="F869" s="62">
        <v>69513730</v>
      </c>
      <c r="G869" s="62">
        <f t="shared" si="426"/>
        <v>69513730</v>
      </c>
      <c r="H869" s="62"/>
      <c r="I869" s="69">
        <v>69513730</v>
      </c>
      <c r="J869" s="69">
        <v>68055822.200000003</v>
      </c>
      <c r="K869" s="69">
        <f t="shared" si="428"/>
        <v>-1457907.799999997</v>
      </c>
      <c r="L869" s="69">
        <f t="shared" si="429"/>
        <v>97.90270526412553</v>
      </c>
      <c r="M869" s="69">
        <f t="shared" si="430"/>
        <v>68055822.200000003</v>
      </c>
      <c r="N869" s="190"/>
    </row>
    <row r="870" spans="1:14" s="42" customFormat="1" x14ac:dyDescent="0.2">
      <c r="A870" s="39" t="s">
        <v>73</v>
      </c>
      <c r="B870" s="40" t="s">
        <v>745</v>
      </c>
      <c r="C870" s="41" t="s">
        <v>5</v>
      </c>
      <c r="D870" s="162">
        <v>99000</v>
      </c>
      <c r="E870" s="163"/>
      <c r="F870" s="163"/>
      <c r="G870" s="158">
        <f t="shared" si="426"/>
        <v>0</v>
      </c>
      <c r="H870" s="158"/>
      <c r="I870" s="164"/>
      <c r="J870" s="164"/>
      <c r="K870" s="164">
        <f t="shared" si="428"/>
        <v>0</v>
      </c>
      <c r="L870" s="164"/>
      <c r="M870" s="164">
        <f t="shared" si="430"/>
        <v>-99000</v>
      </c>
      <c r="N870" s="154">
        <f t="shared" si="431"/>
        <v>0</v>
      </c>
    </row>
    <row r="871" spans="1:14" s="46" customFormat="1" ht="33.75" x14ac:dyDescent="0.2">
      <c r="A871" s="43" t="s">
        <v>75</v>
      </c>
      <c r="B871" s="44" t="s">
        <v>746</v>
      </c>
      <c r="C871" s="45" t="s">
        <v>5</v>
      </c>
      <c r="D871" s="71">
        <v>99000</v>
      </c>
      <c r="E871" s="62"/>
      <c r="F871" s="62"/>
      <c r="G871" s="165">
        <f t="shared" si="426"/>
        <v>0</v>
      </c>
      <c r="H871" s="165"/>
      <c r="I871" s="69"/>
      <c r="J871" s="69"/>
      <c r="K871" s="69">
        <f t="shared" si="428"/>
        <v>0</v>
      </c>
      <c r="L871" s="69"/>
      <c r="M871" s="69">
        <f t="shared" si="430"/>
        <v>-99000</v>
      </c>
      <c r="N871" s="190">
        <f t="shared" si="431"/>
        <v>0</v>
      </c>
    </row>
    <row r="872" spans="1:14" s="42" customFormat="1" x14ac:dyDescent="0.2">
      <c r="A872" s="39" t="s">
        <v>42</v>
      </c>
      <c r="B872" s="40" t="s">
        <v>747</v>
      </c>
      <c r="C872" s="41" t="s">
        <v>5</v>
      </c>
      <c r="D872" s="162">
        <v>128132.06</v>
      </c>
      <c r="E872" s="163"/>
      <c r="F872" s="163"/>
      <c r="G872" s="158">
        <f t="shared" si="426"/>
        <v>0</v>
      </c>
      <c r="H872" s="158"/>
      <c r="I872" s="164"/>
      <c r="J872" s="164"/>
      <c r="K872" s="164">
        <f t="shared" si="428"/>
        <v>0</v>
      </c>
      <c r="L872" s="164"/>
      <c r="M872" s="164">
        <f t="shared" si="430"/>
        <v>-128132.06</v>
      </c>
      <c r="N872" s="154">
        <f t="shared" si="431"/>
        <v>0</v>
      </c>
    </row>
    <row r="873" spans="1:14" s="42" customFormat="1" ht="22.5" x14ac:dyDescent="0.2">
      <c r="A873" s="39" t="s">
        <v>44</v>
      </c>
      <c r="B873" s="40" t="s">
        <v>748</v>
      </c>
      <c r="C873" s="41" t="s">
        <v>5</v>
      </c>
      <c r="D873" s="163">
        <f>SUM(D874:D875)</f>
        <v>2775666.5999999996</v>
      </c>
      <c r="E873" s="163"/>
      <c r="F873" s="163">
        <f>SUM(F874:F875)</f>
        <v>0</v>
      </c>
      <c r="G873" s="158">
        <f t="shared" si="426"/>
        <v>0</v>
      </c>
      <c r="H873" s="158"/>
      <c r="I873" s="163"/>
      <c r="J873" s="164"/>
      <c r="K873" s="164">
        <f t="shared" si="428"/>
        <v>0</v>
      </c>
      <c r="L873" s="164"/>
      <c r="M873" s="164">
        <f t="shared" si="430"/>
        <v>-2775666.5999999996</v>
      </c>
      <c r="N873" s="154">
        <f t="shared" si="431"/>
        <v>0</v>
      </c>
    </row>
    <row r="874" spans="1:14" s="46" customFormat="1" ht="33.75" x14ac:dyDescent="0.2">
      <c r="A874" s="43" t="s">
        <v>79</v>
      </c>
      <c r="B874" s="44" t="s">
        <v>749</v>
      </c>
      <c r="C874" s="45" t="s">
        <v>5</v>
      </c>
      <c r="D874" s="71">
        <v>334690.32</v>
      </c>
      <c r="E874" s="62"/>
      <c r="F874" s="62"/>
      <c r="G874" s="165">
        <f t="shared" si="426"/>
        <v>0</v>
      </c>
      <c r="H874" s="165"/>
      <c r="I874" s="69"/>
      <c r="J874" s="69"/>
      <c r="K874" s="69">
        <f t="shared" si="428"/>
        <v>0</v>
      </c>
      <c r="L874" s="69"/>
      <c r="M874" s="69">
        <f t="shared" si="430"/>
        <v>-334690.32</v>
      </c>
      <c r="N874" s="190">
        <f t="shared" si="431"/>
        <v>0</v>
      </c>
    </row>
    <row r="875" spans="1:14" s="46" customFormat="1" ht="45" x14ac:dyDescent="0.2">
      <c r="A875" s="43" t="s">
        <v>46</v>
      </c>
      <c r="B875" s="44" t="s">
        <v>750</v>
      </c>
      <c r="C875" s="45" t="s">
        <v>5</v>
      </c>
      <c r="D875" s="71">
        <v>2440976.2799999998</v>
      </c>
      <c r="E875" s="62"/>
      <c r="F875" s="62"/>
      <c r="G875" s="165">
        <f t="shared" si="426"/>
        <v>0</v>
      </c>
      <c r="H875" s="165"/>
      <c r="I875" s="69"/>
      <c r="J875" s="69"/>
      <c r="K875" s="69">
        <f t="shared" si="428"/>
        <v>0</v>
      </c>
      <c r="L875" s="69"/>
      <c r="M875" s="69">
        <f t="shared" si="430"/>
        <v>-2440976.2799999998</v>
      </c>
      <c r="N875" s="190">
        <f t="shared" si="431"/>
        <v>0</v>
      </c>
    </row>
    <row r="876" spans="1:14" s="48" customFormat="1" ht="53.25" x14ac:dyDescent="0.2">
      <c r="A876" s="47" t="s">
        <v>1101</v>
      </c>
      <c r="B876" s="37" t="s">
        <v>751</v>
      </c>
      <c r="C876" s="35" t="s">
        <v>5</v>
      </c>
      <c r="D876" s="158">
        <f>D877</f>
        <v>13426724.589999998</v>
      </c>
      <c r="E876" s="158">
        <f>E877</f>
        <v>24400250</v>
      </c>
      <c r="F876" s="158">
        <f>F877</f>
        <v>24400250</v>
      </c>
      <c r="G876" s="158">
        <f t="shared" si="426"/>
        <v>0</v>
      </c>
      <c r="H876" s="158">
        <f t="shared" si="427"/>
        <v>100</v>
      </c>
      <c r="I876" s="158">
        <f>I877</f>
        <v>24400250</v>
      </c>
      <c r="J876" s="158">
        <f>J877</f>
        <v>23609277.010000002</v>
      </c>
      <c r="K876" s="159">
        <f t="shared" si="428"/>
        <v>-790972.98999999836</v>
      </c>
      <c r="L876" s="159">
        <f t="shared" si="429"/>
        <v>96.758340631755829</v>
      </c>
      <c r="M876" s="159">
        <f t="shared" si="430"/>
        <v>10182552.420000004</v>
      </c>
      <c r="N876" s="155">
        <f t="shared" si="431"/>
        <v>175.83794805461193</v>
      </c>
    </row>
    <row r="877" spans="1:14" s="42" customFormat="1" ht="33.75" x14ac:dyDescent="0.2">
      <c r="A877" s="39" t="s">
        <v>226</v>
      </c>
      <c r="B877" s="40" t="s">
        <v>752</v>
      </c>
      <c r="C877" s="41" t="s">
        <v>5</v>
      </c>
      <c r="D877" s="163">
        <f>D878+D892</f>
        <v>13426724.589999998</v>
      </c>
      <c r="E877" s="163">
        <v>24400250</v>
      </c>
      <c r="F877" s="163">
        <f>F889</f>
        <v>24400250</v>
      </c>
      <c r="G877" s="163">
        <f t="shared" si="426"/>
        <v>0</v>
      </c>
      <c r="H877" s="163">
        <f t="shared" si="427"/>
        <v>100</v>
      </c>
      <c r="I877" s="163">
        <f>I889</f>
        <v>24400250</v>
      </c>
      <c r="J877" s="163">
        <f>J889</f>
        <v>23609277.010000002</v>
      </c>
      <c r="K877" s="164">
        <f t="shared" si="428"/>
        <v>-790972.98999999836</v>
      </c>
      <c r="L877" s="164">
        <f t="shared" si="429"/>
        <v>96.758340631755829</v>
      </c>
      <c r="M877" s="164">
        <f t="shared" si="430"/>
        <v>10182552.420000004</v>
      </c>
      <c r="N877" s="154">
        <f t="shared" si="431"/>
        <v>175.83794805461193</v>
      </c>
    </row>
    <row r="878" spans="1:14" s="42" customFormat="1" x14ac:dyDescent="0.2">
      <c r="A878" s="39" t="s">
        <v>13</v>
      </c>
      <c r="B878" s="40" t="s">
        <v>753</v>
      </c>
      <c r="C878" s="41" t="s">
        <v>5</v>
      </c>
      <c r="D878" s="163">
        <f>D879+D883+D891</f>
        <v>12880410.589999998</v>
      </c>
      <c r="E878" s="163"/>
      <c r="F878" s="163">
        <f>F889</f>
        <v>24400250</v>
      </c>
      <c r="G878" s="163">
        <f t="shared" si="426"/>
        <v>24400250</v>
      </c>
      <c r="H878" s="163"/>
      <c r="I878" s="163">
        <f>I889</f>
        <v>24400250</v>
      </c>
      <c r="J878" s="163">
        <f>J889</f>
        <v>23609277.010000002</v>
      </c>
      <c r="K878" s="164">
        <f t="shared" si="428"/>
        <v>-790972.98999999836</v>
      </c>
      <c r="L878" s="164">
        <f t="shared" si="429"/>
        <v>96.758340631755829</v>
      </c>
      <c r="M878" s="164">
        <f t="shared" si="430"/>
        <v>10728866.420000004</v>
      </c>
      <c r="N878" s="154">
        <f t="shared" si="431"/>
        <v>183.29599701060465</v>
      </c>
    </row>
    <row r="879" spans="1:14" s="42" customFormat="1" ht="33.75" x14ac:dyDescent="0.2">
      <c r="A879" s="39" t="s">
        <v>15</v>
      </c>
      <c r="B879" s="40" t="s">
        <v>754</v>
      </c>
      <c r="C879" s="41" t="s">
        <v>5</v>
      </c>
      <c r="D879" s="163">
        <f>SUM(D880:D882)</f>
        <v>10334538.969999999</v>
      </c>
      <c r="E879" s="163"/>
      <c r="F879" s="163">
        <f>SUM(F880:F882)</f>
        <v>0</v>
      </c>
      <c r="G879" s="163">
        <f t="shared" si="426"/>
        <v>0</v>
      </c>
      <c r="H879" s="163"/>
      <c r="I879" s="163">
        <f>SUM(I880:I882)</f>
        <v>0</v>
      </c>
      <c r="J879" s="163">
        <f>SUM(J880:J882)</f>
        <v>0</v>
      </c>
      <c r="K879" s="164">
        <f t="shared" si="428"/>
        <v>0</v>
      </c>
      <c r="L879" s="164"/>
      <c r="M879" s="164">
        <f t="shared" si="430"/>
        <v>-10334538.969999999</v>
      </c>
      <c r="N879" s="154">
        <f t="shared" si="431"/>
        <v>0</v>
      </c>
    </row>
    <row r="880" spans="1:14" s="46" customFormat="1" x14ac:dyDescent="0.2">
      <c r="A880" s="43" t="s">
        <v>17</v>
      </c>
      <c r="B880" s="44" t="s">
        <v>755</v>
      </c>
      <c r="C880" s="45" t="s">
        <v>5</v>
      </c>
      <c r="D880" s="71">
        <v>7644131</v>
      </c>
      <c r="E880" s="62"/>
      <c r="F880" s="62"/>
      <c r="G880" s="165">
        <f t="shared" si="426"/>
        <v>0</v>
      </c>
      <c r="H880" s="165"/>
      <c r="I880" s="69"/>
      <c r="J880" s="69"/>
      <c r="K880" s="69">
        <f t="shared" si="428"/>
        <v>0</v>
      </c>
      <c r="L880" s="69"/>
      <c r="M880" s="69">
        <f t="shared" si="430"/>
        <v>-7644131</v>
      </c>
      <c r="N880" s="190">
        <f t="shared" si="431"/>
        <v>0</v>
      </c>
    </row>
    <row r="881" spans="1:14" s="46" customFormat="1" x14ac:dyDescent="0.2">
      <c r="A881" s="43" t="s">
        <v>29</v>
      </c>
      <c r="B881" s="44" t="s">
        <v>756</v>
      </c>
      <c r="C881" s="45" t="s">
        <v>5</v>
      </c>
      <c r="D881" s="71">
        <v>167915.6</v>
      </c>
      <c r="E881" s="62"/>
      <c r="F881" s="62"/>
      <c r="G881" s="165">
        <f t="shared" si="426"/>
        <v>0</v>
      </c>
      <c r="H881" s="165"/>
      <c r="I881" s="69"/>
      <c r="J881" s="69"/>
      <c r="K881" s="69">
        <f t="shared" si="428"/>
        <v>0</v>
      </c>
      <c r="L881" s="69"/>
      <c r="M881" s="69">
        <f t="shared" si="430"/>
        <v>-167915.6</v>
      </c>
      <c r="N881" s="190">
        <f t="shared" si="431"/>
        <v>0</v>
      </c>
    </row>
    <row r="882" spans="1:14" s="46" customFormat="1" ht="33.75" x14ac:dyDescent="0.2">
      <c r="A882" s="43" t="s">
        <v>19</v>
      </c>
      <c r="B882" s="44" t="s">
        <v>757</v>
      </c>
      <c r="C882" s="45" t="s">
        <v>5</v>
      </c>
      <c r="D882" s="71">
        <v>2522492.37</v>
      </c>
      <c r="E882" s="62"/>
      <c r="F882" s="62"/>
      <c r="G882" s="165">
        <f t="shared" si="426"/>
        <v>0</v>
      </c>
      <c r="H882" s="165"/>
      <c r="I882" s="69"/>
      <c r="J882" s="69"/>
      <c r="K882" s="69">
        <f t="shared" si="428"/>
        <v>0</v>
      </c>
      <c r="L882" s="69"/>
      <c r="M882" s="69">
        <f t="shared" si="430"/>
        <v>-2522492.37</v>
      </c>
      <c r="N882" s="190">
        <f t="shared" si="431"/>
        <v>0</v>
      </c>
    </row>
    <row r="883" spans="1:14" s="42" customFormat="1" x14ac:dyDescent="0.2">
      <c r="A883" s="39" t="s">
        <v>32</v>
      </c>
      <c r="B883" s="40" t="s">
        <v>758</v>
      </c>
      <c r="C883" s="41" t="s">
        <v>5</v>
      </c>
      <c r="D883" s="162">
        <f>SUM(D884:D888)</f>
        <v>2534876.75</v>
      </c>
      <c r="E883" s="163"/>
      <c r="F883" s="163">
        <f>SUM(F884:F888)</f>
        <v>0</v>
      </c>
      <c r="G883" s="158">
        <f t="shared" si="426"/>
        <v>0</v>
      </c>
      <c r="H883" s="158"/>
      <c r="I883" s="163"/>
      <c r="J883" s="164"/>
      <c r="K883" s="164">
        <f t="shared" si="428"/>
        <v>0</v>
      </c>
      <c r="L883" s="164"/>
      <c r="M883" s="164">
        <f t="shared" si="430"/>
        <v>-2534876.75</v>
      </c>
      <c r="N883" s="154">
        <f t="shared" si="431"/>
        <v>0</v>
      </c>
    </row>
    <row r="884" spans="1:14" s="46" customFormat="1" x14ac:dyDescent="0.2">
      <c r="A884" s="43" t="s">
        <v>34</v>
      </c>
      <c r="B884" s="44" t="s">
        <v>759</v>
      </c>
      <c r="C884" s="45" t="s">
        <v>5</v>
      </c>
      <c r="D884" s="71">
        <v>97643.34</v>
      </c>
      <c r="E884" s="62"/>
      <c r="F884" s="62"/>
      <c r="G884" s="165">
        <f t="shared" si="426"/>
        <v>0</v>
      </c>
      <c r="H884" s="165"/>
      <c r="I884" s="69"/>
      <c r="J884" s="69"/>
      <c r="K884" s="69">
        <f t="shared" si="428"/>
        <v>0</v>
      </c>
      <c r="L884" s="69"/>
      <c r="M884" s="69">
        <f t="shared" si="430"/>
        <v>-97643.34</v>
      </c>
      <c r="N884" s="190">
        <f t="shared" si="431"/>
        <v>0</v>
      </c>
    </row>
    <row r="885" spans="1:14" s="46" customFormat="1" ht="22.5" x14ac:dyDescent="0.2">
      <c r="A885" s="43" t="s">
        <v>67</v>
      </c>
      <c r="B885" s="44" t="s">
        <v>760</v>
      </c>
      <c r="C885" s="45" t="s">
        <v>5</v>
      </c>
      <c r="D885" s="71">
        <v>1793302.3</v>
      </c>
      <c r="E885" s="62"/>
      <c r="F885" s="62"/>
      <c r="G885" s="165">
        <f t="shared" si="426"/>
        <v>0</v>
      </c>
      <c r="H885" s="165"/>
      <c r="I885" s="69"/>
      <c r="J885" s="69"/>
      <c r="K885" s="69">
        <f t="shared" si="428"/>
        <v>0</v>
      </c>
      <c r="L885" s="69"/>
      <c r="M885" s="69">
        <f t="shared" si="430"/>
        <v>-1793302.3</v>
      </c>
      <c r="N885" s="190">
        <f t="shared" si="431"/>
        <v>0</v>
      </c>
    </row>
    <row r="886" spans="1:14" s="46" customFormat="1" ht="33.75" x14ac:dyDescent="0.2">
      <c r="A886" s="43" t="s">
        <v>69</v>
      </c>
      <c r="B886" s="44" t="s">
        <v>761</v>
      </c>
      <c r="C886" s="45" t="s">
        <v>5</v>
      </c>
      <c r="D886" s="71">
        <v>26878.99</v>
      </c>
      <c r="E886" s="62"/>
      <c r="F886" s="62"/>
      <c r="G886" s="165">
        <f t="shared" si="426"/>
        <v>0</v>
      </c>
      <c r="H886" s="165"/>
      <c r="I886" s="69"/>
      <c r="J886" s="69"/>
      <c r="K886" s="69">
        <f t="shared" si="428"/>
        <v>0</v>
      </c>
      <c r="L886" s="69"/>
      <c r="M886" s="69">
        <f t="shared" si="430"/>
        <v>-26878.99</v>
      </c>
      <c r="N886" s="190">
        <f t="shared" si="431"/>
        <v>0</v>
      </c>
    </row>
    <row r="887" spans="1:14" s="46" customFormat="1" ht="33.75" x14ac:dyDescent="0.2">
      <c r="A887" s="43" t="s">
        <v>38</v>
      </c>
      <c r="B887" s="44" t="s">
        <v>762</v>
      </c>
      <c r="C887" s="45" t="s">
        <v>5</v>
      </c>
      <c r="D887" s="71">
        <v>162937.42000000001</v>
      </c>
      <c r="E887" s="62"/>
      <c r="F887" s="62"/>
      <c r="G887" s="165">
        <f t="shared" si="426"/>
        <v>0</v>
      </c>
      <c r="H887" s="165"/>
      <c r="I887" s="69"/>
      <c r="J887" s="69"/>
      <c r="K887" s="69">
        <f t="shared" si="428"/>
        <v>0</v>
      </c>
      <c r="L887" s="69"/>
      <c r="M887" s="69">
        <f t="shared" si="430"/>
        <v>-162937.42000000001</v>
      </c>
      <c r="N887" s="190">
        <f t="shared" si="431"/>
        <v>0</v>
      </c>
    </row>
    <row r="888" spans="1:14" s="46" customFormat="1" ht="22.5" x14ac:dyDescent="0.2">
      <c r="A888" s="43" t="s">
        <v>40</v>
      </c>
      <c r="B888" s="44" t="s">
        <v>763</v>
      </c>
      <c r="C888" s="45" t="s">
        <v>5</v>
      </c>
      <c r="D888" s="71">
        <v>454114.7</v>
      </c>
      <c r="E888" s="62"/>
      <c r="F888" s="62"/>
      <c r="G888" s="165">
        <f t="shared" si="426"/>
        <v>0</v>
      </c>
      <c r="H888" s="165"/>
      <c r="I888" s="69"/>
      <c r="J888" s="69"/>
      <c r="K888" s="69">
        <f t="shared" si="428"/>
        <v>0</v>
      </c>
      <c r="L888" s="69"/>
      <c r="M888" s="69">
        <f t="shared" si="430"/>
        <v>-454114.7</v>
      </c>
      <c r="N888" s="190">
        <f t="shared" si="431"/>
        <v>0</v>
      </c>
    </row>
    <row r="889" spans="1:14" s="42" customFormat="1" ht="36" x14ac:dyDescent="0.2">
      <c r="A889" s="102" t="s">
        <v>1182</v>
      </c>
      <c r="B889" s="40" t="s">
        <v>1452</v>
      </c>
      <c r="C889" s="41"/>
      <c r="D889" s="162"/>
      <c r="E889" s="163"/>
      <c r="F889" s="163">
        <f>F890</f>
        <v>24400250</v>
      </c>
      <c r="G889" s="163">
        <f t="shared" si="426"/>
        <v>24400250</v>
      </c>
      <c r="H889" s="163"/>
      <c r="I889" s="163">
        <f t="shared" ref="I889:J889" si="434">I890</f>
        <v>24400250</v>
      </c>
      <c r="J889" s="163">
        <f t="shared" si="434"/>
        <v>23609277.010000002</v>
      </c>
      <c r="K889" s="164">
        <f t="shared" si="428"/>
        <v>-790972.98999999836</v>
      </c>
      <c r="L889" s="164">
        <f t="shared" si="429"/>
        <v>96.758340631755829</v>
      </c>
      <c r="M889" s="164">
        <f t="shared" si="430"/>
        <v>23609277.010000002</v>
      </c>
      <c r="N889" s="154"/>
    </row>
    <row r="890" spans="1:14" s="46" customFormat="1" ht="60" x14ac:dyDescent="0.2">
      <c r="A890" s="104" t="s">
        <v>1184</v>
      </c>
      <c r="B890" s="44" t="s">
        <v>1453</v>
      </c>
      <c r="C890" s="45"/>
      <c r="D890" s="71"/>
      <c r="E890" s="62"/>
      <c r="F890" s="62">
        <v>24400250</v>
      </c>
      <c r="G890" s="62">
        <f t="shared" si="426"/>
        <v>24400250</v>
      </c>
      <c r="H890" s="62"/>
      <c r="I890" s="69">
        <v>24400250</v>
      </c>
      <c r="J890" s="69">
        <v>23609277.010000002</v>
      </c>
      <c r="K890" s="69">
        <f t="shared" si="428"/>
        <v>-790972.98999999836</v>
      </c>
      <c r="L890" s="69">
        <f t="shared" si="429"/>
        <v>96.758340631755829</v>
      </c>
      <c r="M890" s="69">
        <f t="shared" si="430"/>
        <v>23609277.010000002</v>
      </c>
      <c r="N890" s="190"/>
    </row>
    <row r="891" spans="1:14" s="42" customFormat="1" x14ac:dyDescent="0.2">
      <c r="A891" s="39" t="s">
        <v>42</v>
      </c>
      <c r="B891" s="40" t="s">
        <v>764</v>
      </c>
      <c r="C891" s="41" t="s">
        <v>5</v>
      </c>
      <c r="D891" s="162">
        <v>10994.87</v>
      </c>
      <c r="E891" s="163"/>
      <c r="F891" s="163"/>
      <c r="G891" s="163">
        <f t="shared" si="426"/>
        <v>0</v>
      </c>
      <c r="H891" s="163"/>
      <c r="I891" s="164"/>
      <c r="J891" s="164"/>
      <c r="K891" s="164">
        <f t="shared" si="428"/>
        <v>0</v>
      </c>
      <c r="L891" s="164"/>
      <c r="M891" s="164">
        <f t="shared" si="430"/>
        <v>-10994.87</v>
      </c>
      <c r="N891" s="154">
        <f t="shared" si="431"/>
        <v>0</v>
      </c>
    </row>
    <row r="892" spans="1:14" s="42" customFormat="1" ht="22.5" x14ac:dyDescent="0.2">
      <c r="A892" s="39" t="s">
        <v>44</v>
      </c>
      <c r="B892" s="40" t="s">
        <v>765</v>
      </c>
      <c r="C892" s="41" t="s">
        <v>5</v>
      </c>
      <c r="D892" s="163">
        <f>SUM(D893:D894)</f>
        <v>546314</v>
      </c>
      <c r="E892" s="163">
        <f>SUM(E893:E894)</f>
        <v>0</v>
      </c>
      <c r="F892" s="163">
        <f>SUM(F893:F894)</f>
        <v>0</v>
      </c>
      <c r="G892" s="163">
        <f t="shared" si="426"/>
        <v>0</v>
      </c>
      <c r="H892" s="163"/>
      <c r="I892" s="163"/>
      <c r="J892" s="164"/>
      <c r="K892" s="164">
        <f t="shared" si="428"/>
        <v>0</v>
      </c>
      <c r="L892" s="164"/>
      <c r="M892" s="164">
        <f t="shared" si="430"/>
        <v>-546314</v>
      </c>
      <c r="N892" s="154">
        <f t="shared" si="431"/>
        <v>0</v>
      </c>
    </row>
    <row r="893" spans="1:14" s="46" customFormat="1" ht="33.75" x14ac:dyDescent="0.2">
      <c r="A893" s="43" t="s">
        <v>79</v>
      </c>
      <c r="B893" s="44" t="s">
        <v>766</v>
      </c>
      <c r="C893" s="45" t="s">
        <v>5</v>
      </c>
      <c r="D893" s="71">
        <v>195399</v>
      </c>
      <c r="E893" s="62"/>
      <c r="F893" s="62"/>
      <c r="G893" s="165">
        <f t="shared" si="426"/>
        <v>0</v>
      </c>
      <c r="H893" s="165"/>
      <c r="I893" s="69"/>
      <c r="J893" s="69"/>
      <c r="K893" s="69">
        <f t="shared" si="428"/>
        <v>0</v>
      </c>
      <c r="L893" s="69"/>
      <c r="M893" s="69">
        <f t="shared" si="430"/>
        <v>-195399</v>
      </c>
      <c r="N893" s="190">
        <f t="shared" si="431"/>
        <v>0</v>
      </c>
    </row>
    <row r="894" spans="1:14" s="46" customFormat="1" ht="45" x14ac:dyDescent="0.2">
      <c r="A894" s="43" t="s">
        <v>46</v>
      </c>
      <c r="B894" s="44" t="s">
        <v>767</v>
      </c>
      <c r="C894" s="45" t="s">
        <v>5</v>
      </c>
      <c r="D894" s="71">
        <v>350915</v>
      </c>
      <c r="E894" s="62"/>
      <c r="F894" s="62"/>
      <c r="G894" s="165">
        <f t="shared" si="426"/>
        <v>0</v>
      </c>
      <c r="H894" s="165"/>
      <c r="I894" s="69"/>
      <c r="J894" s="69"/>
      <c r="K894" s="69">
        <f t="shared" si="428"/>
        <v>0</v>
      </c>
      <c r="L894" s="69"/>
      <c r="M894" s="69">
        <f t="shared" si="430"/>
        <v>-350915</v>
      </c>
      <c r="N894" s="190">
        <f t="shared" si="431"/>
        <v>0</v>
      </c>
    </row>
    <row r="895" spans="1:14" s="56" customFormat="1" ht="24.75" x14ac:dyDescent="0.25">
      <c r="A895" s="110" t="s">
        <v>1220</v>
      </c>
      <c r="B895" s="119" t="s">
        <v>1221</v>
      </c>
      <c r="C895" s="55"/>
      <c r="D895" s="191"/>
      <c r="E895" s="158">
        <f>E896</f>
        <v>30000</v>
      </c>
      <c r="F895" s="158">
        <f>F896</f>
        <v>30000</v>
      </c>
      <c r="G895" s="158">
        <f t="shared" si="426"/>
        <v>0</v>
      </c>
      <c r="H895" s="158">
        <f t="shared" si="427"/>
        <v>100</v>
      </c>
      <c r="I895" s="158">
        <f t="shared" ref="I895:J897" si="435">I896</f>
        <v>30000</v>
      </c>
      <c r="J895" s="158">
        <f t="shared" si="435"/>
        <v>30000</v>
      </c>
      <c r="K895" s="159">
        <f t="shared" si="428"/>
        <v>0</v>
      </c>
      <c r="L895" s="159">
        <f t="shared" si="429"/>
        <v>100</v>
      </c>
      <c r="M895" s="159">
        <f t="shared" si="430"/>
        <v>30000</v>
      </c>
      <c r="N895" s="155"/>
    </row>
    <row r="896" spans="1:14" s="42" customFormat="1" ht="36" x14ac:dyDescent="0.2">
      <c r="A896" s="117" t="s">
        <v>1181</v>
      </c>
      <c r="B896" s="120" t="s">
        <v>1222</v>
      </c>
      <c r="C896" s="41"/>
      <c r="D896" s="162"/>
      <c r="E896" s="163">
        <v>30000</v>
      </c>
      <c r="F896" s="163">
        <f>F897</f>
        <v>30000</v>
      </c>
      <c r="G896" s="163">
        <f t="shared" si="426"/>
        <v>0</v>
      </c>
      <c r="H896" s="163">
        <f t="shared" si="427"/>
        <v>100</v>
      </c>
      <c r="I896" s="163">
        <f t="shared" si="435"/>
        <v>30000</v>
      </c>
      <c r="J896" s="163">
        <f t="shared" si="435"/>
        <v>30000</v>
      </c>
      <c r="K896" s="164">
        <f t="shared" si="428"/>
        <v>0</v>
      </c>
      <c r="L896" s="164">
        <f t="shared" si="429"/>
        <v>100</v>
      </c>
      <c r="M896" s="164">
        <f t="shared" si="430"/>
        <v>30000</v>
      </c>
      <c r="N896" s="154"/>
    </row>
    <row r="897" spans="1:14" s="42" customFormat="1" ht="36" x14ac:dyDescent="0.2">
      <c r="A897" s="106" t="s">
        <v>1182</v>
      </c>
      <c r="B897" s="120" t="s">
        <v>1223</v>
      </c>
      <c r="C897" s="41"/>
      <c r="D897" s="162"/>
      <c r="E897" s="163"/>
      <c r="F897" s="163">
        <f>F898</f>
        <v>30000</v>
      </c>
      <c r="G897" s="163">
        <f t="shared" si="426"/>
        <v>30000</v>
      </c>
      <c r="H897" s="163"/>
      <c r="I897" s="163">
        <f t="shared" si="435"/>
        <v>30000</v>
      </c>
      <c r="J897" s="163">
        <f t="shared" si="435"/>
        <v>30000</v>
      </c>
      <c r="K897" s="164">
        <f t="shared" si="428"/>
        <v>0</v>
      </c>
      <c r="L897" s="164">
        <f t="shared" si="429"/>
        <v>100</v>
      </c>
      <c r="M897" s="164">
        <f t="shared" si="430"/>
        <v>30000</v>
      </c>
      <c r="N897" s="154"/>
    </row>
    <row r="898" spans="1:14" s="46" customFormat="1" ht="60" x14ac:dyDescent="0.2">
      <c r="A898" s="107" t="s">
        <v>1184</v>
      </c>
      <c r="B898" s="121" t="s">
        <v>1224</v>
      </c>
      <c r="C898" s="45"/>
      <c r="D898" s="71"/>
      <c r="E898" s="62"/>
      <c r="F898" s="62">
        <v>30000</v>
      </c>
      <c r="G898" s="62">
        <f t="shared" si="426"/>
        <v>30000</v>
      </c>
      <c r="H898" s="62"/>
      <c r="I898" s="69">
        <v>30000</v>
      </c>
      <c r="J898" s="69">
        <v>30000</v>
      </c>
      <c r="K898" s="69">
        <f t="shared" si="428"/>
        <v>0</v>
      </c>
      <c r="L898" s="69">
        <f t="shared" si="429"/>
        <v>100</v>
      </c>
      <c r="M898" s="69">
        <f t="shared" si="430"/>
        <v>30000</v>
      </c>
      <c r="N898" s="190"/>
    </row>
    <row r="899" spans="1:14" s="80" customFormat="1" ht="36" x14ac:dyDescent="0.2">
      <c r="A899" s="53" t="s">
        <v>768</v>
      </c>
      <c r="B899" s="37" t="s">
        <v>769</v>
      </c>
      <c r="C899" s="50" t="s">
        <v>5</v>
      </c>
      <c r="D899" s="158">
        <f>D900+D915</f>
        <v>9927004.4700000007</v>
      </c>
      <c r="E899" s="158">
        <f>E900+E915</f>
        <v>11299768</v>
      </c>
      <c r="F899" s="158">
        <f>F900+F915</f>
        <v>11299768</v>
      </c>
      <c r="G899" s="158">
        <f t="shared" si="426"/>
        <v>0</v>
      </c>
      <c r="H899" s="158">
        <f t="shared" si="427"/>
        <v>100</v>
      </c>
      <c r="I899" s="158">
        <f t="shared" ref="I899:J899" si="436">I900+I915</f>
        <v>11299768</v>
      </c>
      <c r="J899" s="158">
        <f t="shared" si="436"/>
        <v>10866278.15</v>
      </c>
      <c r="K899" s="159">
        <f t="shared" si="428"/>
        <v>-433489.84999999963</v>
      </c>
      <c r="L899" s="159">
        <f t="shared" si="429"/>
        <v>96.163727874766991</v>
      </c>
      <c r="M899" s="159">
        <f t="shared" si="430"/>
        <v>939273.6799999997</v>
      </c>
      <c r="N899" s="155">
        <f t="shared" si="431"/>
        <v>109.46180373786009</v>
      </c>
    </row>
    <row r="900" spans="1:14" s="48" customFormat="1" x14ac:dyDescent="0.2">
      <c r="A900" s="47" t="s">
        <v>23</v>
      </c>
      <c r="B900" s="37" t="s">
        <v>770</v>
      </c>
      <c r="C900" s="35" t="s">
        <v>5</v>
      </c>
      <c r="D900" s="158">
        <f>D901</f>
        <v>3818885.97</v>
      </c>
      <c r="E900" s="158">
        <f>E901</f>
        <v>4651140</v>
      </c>
      <c r="F900" s="158">
        <f>F901</f>
        <v>4651140</v>
      </c>
      <c r="G900" s="158">
        <f t="shared" si="426"/>
        <v>0</v>
      </c>
      <c r="H900" s="158">
        <f t="shared" si="427"/>
        <v>100</v>
      </c>
      <c r="I900" s="158">
        <f t="shared" ref="I900:J900" si="437">I901</f>
        <v>4651140</v>
      </c>
      <c r="J900" s="158">
        <f t="shared" si="437"/>
        <v>4483439.99</v>
      </c>
      <c r="K900" s="159">
        <f t="shared" si="428"/>
        <v>-167700.00999999978</v>
      </c>
      <c r="L900" s="159">
        <f t="shared" si="429"/>
        <v>96.394432117717372</v>
      </c>
      <c r="M900" s="159">
        <f t="shared" si="430"/>
        <v>664554.02</v>
      </c>
      <c r="N900" s="155">
        <f t="shared" si="431"/>
        <v>117.40177698995291</v>
      </c>
    </row>
    <row r="901" spans="1:14" s="42" customFormat="1" ht="33.75" x14ac:dyDescent="0.2">
      <c r="A901" s="39" t="s">
        <v>1077</v>
      </c>
      <c r="B901" s="40" t="s">
        <v>771</v>
      </c>
      <c r="C901" s="41" t="s">
        <v>5</v>
      </c>
      <c r="D901" s="163">
        <f>D902+D912</f>
        <v>3818885.97</v>
      </c>
      <c r="E901" s="163">
        <v>4651140</v>
      </c>
      <c r="F901" s="163">
        <f>F902+F912</f>
        <v>4651140</v>
      </c>
      <c r="G901" s="163">
        <f t="shared" si="426"/>
        <v>0</v>
      </c>
      <c r="H901" s="163">
        <f t="shared" si="427"/>
        <v>100</v>
      </c>
      <c r="I901" s="163">
        <f t="shared" ref="I901:J901" si="438">I902+I912</f>
        <v>4651140</v>
      </c>
      <c r="J901" s="163">
        <f t="shared" si="438"/>
        <v>4483439.99</v>
      </c>
      <c r="K901" s="164">
        <f t="shared" si="428"/>
        <v>-167700.00999999978</v>
      </c>
      <c r="L901" s="164">
        <f t="shared" si="429"/>
        <v>96.394432117717372</v>
      </c>
      <c r="M901" s="164">
        <f t="shared" si="430"/>
        <v>664554.02</v>
      </c>
      <c r="N901" s="154">
        <f t="shared" si="431"/>
        <v>117.40177698995291</v>
      </c>
    </row>
    <row r="902" spans="1:14" s="42" customFormat="1" x14ac:dyDescent="0.2">
      <c r="A902" s="39" t="s">
        <v>13</v>
      </c>
      <c r="B902" s="40" t="s">
        <v>772</v>
      </c>
      <c r="C902" s="41" t="s">
        <v>5</v>
      </c>
      <c r="D902" s="163">
        <f>D903+D907+D911</f>
        <v>3770473.97</v>
      </c>
      <c r="E902" s="163">
        <f>E903+E907+E911</f>
        <v>0</v>
      </c>
      <c r="F902" s="163">
        <f>F903+F907+F911</f>
        <v>4460640</v>
      </c>
      <c r="G902" s="163">
        <f t="shared" si="426"/>
        <v>4460640</v>
      </c>
      <c r="H902" s="163"/>
      <c r="I902" s="163">
        <f t="shared" ref="I902:J902" si="439">I903+I907+I911</f>
        <v>4460640</v>
      </c>
      <c r="J902" s="163">
        <f t="shared" si="439"/>
        <v>4292939.99</v>
      </c>
      <c r="K902" s="164">
        <f t="shared" si="428"/>
        <v>-167700.00999999978</v>
      </c>
      <c r="L902" s="164">
        <f t="shared" si="429"/>
        <v>96.240449576742364</v>
      </c>
      <c r="M902" s="164">
        <f t="shared" si="430"/>
        <v>522466.02</v>
      </c>
      <c r="N902" s="154">
        <f t="shared" si="431"/>
        <v>113.85677302527566</v>
      </c>
    </row>
    <row r="903" spans="1:14" s="42" customFormat="1" ht="33.75" x14ac:dyDescent="0.2">
      <c r="A903" s="39" t="s">
        <v>15</v>
      </c>
      <c r="B903" s="40" t="s">
        <v>773</v>
      </c>
      <c r="C903" s="41" t="s">
        <v>5</v>
      </c>
      <c r="D903" s="163">
        <f>SUM(D904:D906)</f>
        <v>3573240</v>
      </c>
      <c r="E903" s="163">
        <f>SUM(E904:E906)</f>
        <v>0</v>
      </c>
      <c r="F903" s="163">
        <f>SUM(F904:F906)</f>
        <v>4068997.1399999997</v>
      </c>
      <c r="G903" s="163">
        <f t="shared" si="426"/>
        <v>4068997.1399999997</v>
      </c>
      <c r="H903" s="163"/>
      <c r="I903" s="163">
        <f t="shared" ref="I903:J903" si="440">SUM(I904:I906)</f>
        <v>4068997.1399999997</v>
      </c>
      <c r="J903" s="163">
        <f t="shared" si="440"/>
        <v>3901297.13</v>
      </c>
      <c r="K903" s="164">
        <f t="shared" si="428"/>
        <v>-167700.00999999978</v>
      </c>
      <c r="L903" s="164">
        <f t="shared" si="429"/>
        <v>95.878591106603722</v>
      </c>
      <c r="M903" s="164">
        <f t="shared" si="430"/>
        <v>328057.12999999989</v>
      </c>
      <c r="N903" s="154">
        <f t="shared" si="431"/>
        <v>109.1809430656771</v>
      </c>
    </row>
    <row r="904" spans="1:14" s="46" customFormat="1" x14ac:dyDescent="0.2">
      <c r="A904" s="43" t="s">
        <v>17</v>
      </c>
      <c r="B904" s="44" t="s">
        <v>774</v>
      </c>
      <c r="C904" s="45" t="s">
        <v>5</v>
      </c>
      <c r="D904" s="71">
        <v>2712000</v>
      </c>
      <c r="E904" s="62"/>
      <c r="F904" s="62">
        <v>3197134.01</v>
      </c>
      <c r="G904" s="62">
        <f t="shared" si="426"/>
        <v>3197134.01</v>
      </c>
      <c r="H904" s="62"/>
      <c r="I904" s="69">
        <v>3197134.01</v>
      </c>
      <c r="J904" s="69">
        <v>3029434</v>
      </c>
      <c r="K904" s="69">
        <f t="shared" si="428"/>
        <v>-167700.00999999978</v>
      </c>
      <c r="L904" s="69">
        <f t="shared" si="429"/>
        <v>94.754676861355591</v>
      </c>
      <c r="M904" s="69">
        <f t="shared" si="430"/>
        <v>317434</v>
      </c>
      <c r="N904" s="190">
        <f t="shared" si="431"/>
        <v>111.70479351032448</v>
      </c>
    </row>
    <row r="905" spans="1:14" s="46" customFormat="1" x14ac:dyDescent="0.2">
      <c r="A905" s="43" t="s">
        <v>29</v>
      </c>
      <c r="B905" s="44" t="s">
        <v>775</v>
      </c>
      <c r="C905" s="45" t="s">
        <v>5</v>
      </c>
      <c r="D905" s="71">
        <v>3240</v>
      </c>
      <c r="E905" s="62"/>
      <c r="F905" s="62">
        <v>40545.129999999997</v>
      </c>
      <c r="G905" s="62">
        <f t="shared" si="426"/>
        <v>40545.129999999997</v>
      </c>
      <c r="H905" s="62"/>
      <c r="I905" s="69">
        <v>40545.129999999997</v>
      </c>
      <c r="J905" s="69">
        <v>40545.129999999997</v>
      </c>
      <c r="K905" s="69">
        <f t="shared" si="428"/>
        <v>0</v>
      </c>
      <c r="L905" s="69">
        <f t="shared" si="429"/>
        <v>100</v>
      </c>
      <c r="M905" s="69">
        <f t="shared" si="430"/>
        <v>37305.129999999997</v>
      </c>
      <c r="N905" s="190">
        <f t="shared" si="431"/>
        <v>1251.3929012345677</v>
      </c>
    </row>
    <row r="906" spans="1:14" s="46" customFormat="1" ht="33.75" x14ac:dyDescent="0.2">
      <c r="A906" s="43" t="s">
        <v>19</v>
      </c>
      <c r="B906" s="44" t="s">
        <v>776</v>
      </c>
      <c r="C906" s="45" t="s">
        <v>5</v>
      </c>
      <c r="D906" s="71">
        <v>858000</v>
      </c>
      <c r="E906" s="62"/>
      <c r="F906" s="62">
        <v>831318</v>
      </c>
      <c r="G906" s="62">
        <f t="shared" si="426"/>
        <v>831318</v>
      </c>
      <c r="H906" s="62"/>
      <c r="I906" s="69">
        <v>831318</v>
      </c>
      <c r="J906" s="69">
        <v>831318</v>
      </c>
      <c r="K906" s="69">
        <f t="shared" si="428"/>
        <v>0</v>
      </c>
      <c r="L906" s="69">
        <f t="shared" si="429"/>
        <v>100</v>
      </c>
      <c r="M906" s="69">
        <f t="shared" si="430"/>
        <v>-26682</v>
      </c>
      <c r="N906" s="190">
        <f t="shared" si="431"/>
        <v>96.890209790209795</v>
      </c>
    </row>
    <row r="907" spans="1:14" s="42" customFormat="1" x14ac:dyDescent="0.2">
      <c r="A907" s="39" t="s">
        <v>32</v>
      </c>
      <c r="B907" s="40" t="s">
        <v>777</v>
      </c>
      <c r="C907" s="41" t="s">
        <v>5</v>
      </c>
      <c r="D907" s="163">
        <f>SUM(D908:D910)</f>
        <v>191757.45</v>
      </c>
      <c r="E907" s="163">
        <f>SUM(E908:E910)</f>
        <v>0</v>
      </c>
      <c r="F907" s="163">
        <f>SUM(F908:F910)</f>
        <v>372642.86</v>
      </c>
      <c r="G907" s="163">
        <f t="shared" si="426"/>
        <v>372642.86</v>
      </c>
      <c r="H907" s="163"/>
      <c r="I907" s="163">
        <f t="shared" ref="I907:J907" si="441">SUM(I908:I910)</f>
        <v>372642.86</v>
      </c>
      <c r="J907" s="163">
        <f t="shared" si="441"/>
        <v>372642.86</v>
      </c>
      <c r="K907" s="164">
        <f t="shared" si="428"/>
        <v>0</v>
      </c>
      <c r="L907" s="164">
        <f t="shared" si="429"/>
        <v>100</v>
      </c>
      <c r="M907" s="164">
        <f t="shared" si="430"/>
        <v>180885.40999999997</v>
      </c>
      <c r="N907" s="154">
        <f t="shared" si="431"/>
        <v>194.33031676213881</v>
      </c>
    </row>
    <row r="908" spans="1:14" s="46" customFormat="1" x14ac:dyDescent="0.2">
      <c r="A908" s="43" t="s">
        <v>34</v>
      </c>
      <c r="B908" s="44" t="s">
        <v>778</v>
      </c>
      <c r="C908" s="45" t="s">
        <v>5</v>
      </c>
      <c r="D908" s="71">
        <v>92267.95</v>
      </c>
      <c r="E908" s="62"/>
      <c r="F908" s="62">
        <v>170890.86</v>
      </c>
      <c r="G908" s="62">
        <f t="shared" si="426"/>
        <v>170890.86</v>
      </c>
      <c r="H908" s="62"/>
      <c r="I908" s="69">
        <v>170890.86</v>
      </c>
      <c r="J908" s="69">
        <v>170890.86</v>
      </c>
      <c r="K908" s="69">
        <f t="shared" si="428"/>
        <v>0</v>
      </c>
      <c r="L908" s="69">
        <f t="shared" si="429"/>
        <v>100</v>
      </c>
      <c r="M908" s="69">
        <f t="shared" si="430"/>
        <v>78622.909999999989</v>
      </c>
      <c r="N908" s="190">
        <f t="shared" si="431"/>
        <v>185.21150627059558</v>
      </c>
    </row>
    <row r="909" spans="1:14" s="46" customFormat="1" ht="22.5" x14ac:dyDescent="0.2">
      <c r="A909" s="43" t="s">
        <v>36</v>
      </c>
      <c r="B909" s="44" t="s">
        <v>779</v>
      </c>
      <c r="C909" s="45" t="s">
        <v>5</v>
      </c>
      <c r="D909" s="71">
        <v>23246</v>
      </c>
      <c r="E909" s="62"/>
      <c r="F909" s="62">
        <v>37374</v>
      </c>
      <c r="G909" s="62">
        <f t="shared" ref="G909:G972" si="442">F909-E909</f>
        <v>37374</v>
      </c>
      <c r="H909" s="62"/>
      <c r="I909" s="69">
        <v>37374</v>
      </c>
      <c r="J909" s="69">
        <v>37374</v>
      </c>
      <c r="K909" s="69">
        <f t="shared" ref="K909:K972" si="443">J909-I909</f>
        <v>0</v>
      </c>
      <c r="L909" s="69">
        <f t="shared" ref="L909:L965" si="444">J909/I909*100</f>
        <v>100</v>
      </c>
      <c r="M909" s="69">
        <f t="shared" ref="M909:M972" si="445">J909-D909</f>
        <v>14128</v>
      </c>
      <c r="N909" s="190">
        <f t="shared" ref="N909:N972" si="446">J909/D909*100</f>
        <v>160.77604749204164</v>
      </c>
    </row>
    <row r="910" spans="1:14" s="46" customFormat="1" ht="22.5" x14ac:dyDescent="0.2">
      <c r="A910" s="43" t="s">
        <v>40</v>
      </c>
      <c r="B910" s="44" t="s">
        <v>780</v>
      </c>
      <c r="C910" s="45" t="s">
        <v>5</v>
      </c>
      <c r="D910" s="71">
        <v>76243.5</v>
      </c>
      <c r="E910" s="62"/>
      <c r="F910" s="62">
        <v>164378</v>
      </c>
      <c r="G910" s="62">
        <f t="shared" si="442"/>
        <v>164378</v>
      </c>
      <c r="H910" s="62"/>
      <c r="I910" s="69">
        <v>164378</v>
      </c>
      <c r="J910" s="69">
        <v>164378</v>
      </c>
      <c r="K910" s="69">
        <f t="shared" si="443"/>
        <v>0</v>
      </c>
      <c r="L910" s="69">
        <f t="shared" si="444"/>
        <v>100</v>
      </c>
      <c r="M910" s="69">
        <f t="shared" si="445"/>
        <v>88134.5</v>
      </c>
      <c r="N910" s="190">
        <f t="shared" si="446"/>
        <v>215.59608360056922</v>
      </c>
    </row>
    <row r="911" spans="1:14" s="42" customFormat="1" x14ac:dyDescent="0.2">
      <c r="A911" s="39" t="s">
        <v>42</v>
      </c>
      <c r="B911" s="40" t="s">
        <v>781</v>
      </c>
      <c r="C911" s="41" t="s">
        <v>5</v>
      </c>
      <c r="D911" s="162">
        <v>5476.52</v>
      </c>
      <c r="E911" s="163"/>
      <c r="F911" s="163">
        <v>19000</v>
      </c>
      <c r="G911" s="163">
        <f t="shared" si="442"/>
        <v>19000</v>
      </c>
      <c r="H911" s="163"/>
      <c r="I911" s="164">
        <v>19000</v>
      </c>
      <c r="J911" s="164">
        <v>19000</v>
      </c>
      <c r="K911" s="164">
        <f t="shared" si="443"/>
        <v>0</v>
      </c>
      <c r="L911" s="164">
        <f t="shared" si="444"/>
        <v>100</v>
      </c>
      <c r="M911" s="164">
        <f t="shared" si="445"/>
        <v>13523.48</v>
      </c>
      <c r="N911" s="154">
        <f t="shared" si="446"/>
        <v>346.9356452637806</v>
      </c>
    </row>
    <row r="912" spans="1:14" s="42" customFormat="1" ht="22.5" x14ac:dyDescent="0.2">
      <c r="A912" s="39" t="s">
        <v>44</v>
      </c>
      <c r="B912" s="40" t="s">
        <v>782</v>
      </c>
      <c r="C912" s="41" t="s">
        <v>5</v>
      </c>
      <c r="D912" s="163">
        <f>SUM(D913:D914)</f>
        <v>48412</v>
      </c>
      <c r="E912" s="163">
        <f>SUM(E913:E914)</f>
        <v>0</v>
      </c>
      <c r="F912" s="163">
        <f>SUM(F913:F914)</f>
        <v>190500</v>
      </c>
      <c r="G912" s="163">
        <f t="shared" si="442"/>
        <v>190500</v>
      </c>
      <c r="H912" s="163"/>
      <c r="I912" s="163">
        <f t="shared" ref="I912:J912" si="447">SUM(I913:I914)</f>
        <v>190500</v>
      </c>
      <c r="J912" s="163">
        <f t="shared" si="447"/>
        <v>190500</v>
      </c>
      <c r="K912" s="164">
        <f t="shared" si="443"/>
        <v>0</v>
      </c>
      <c r="L912" s="164">
        <f t="shared" si="444"/>
        <v>100</v>
      </c>
      <c r="M912" s="164">
        <f t="shared" si="445"/>
        <v>142088</v>
      </c>
      <c r="N912" s="154">
        <f t="shared" si="446"/>
        <v>393.49747996364539</v>
      </c>
    </row>
    <row r="913" spans="1:14" s="46" customFormat="1" ht="33.75" x14ac:dyDescent="0.2">
      <c r="A913" s="43" t="s">
        <v>79</v>
      </c>
      <c r="B913" s="44" t="s">
        <v>783</v>
      </c>
      <c r="C913" s="45" t="s">
        <v>5</v>
      </c>
      <c r="D913" s="71">
        <v>31286</v>
      </c>
      <c r="E913" s="62"/>
      <c r="F913" s="62">
        <v>112000</v>
      </c>
      <c r="G913" s="62">
        <f t="shared" si="442"/>
        <v>112000</v>
      </c>
      <c r="H913" s="62"/>
      <c r="I913" s="69">
        <v>112000</v>
      </c>
      <c r="J913" s="69">
        <v>112000</v>
      </c>
      <c r="K913" s="69">
        <f t="shared" si="443"/>
        <v>0</v>
      </c>
      <c r="L913" s="69">
        <f t="shared" si="444"/>
        <v>100</v>
      </c>
      <c r="M913" s="69">
        <f t="shared" si="445"/>
        <v>80714</v>
      </c>
      <c r="N913" s="190">
        <f t="shared" si="446"/>
        <v>357.98759828677362</v>
      </c>
    </row>
    <row r="914" spans="1:14" s="46" customFormat="1" ht="45" x14ac:dyDescent="0.2">
      <c r="A914" s="43" t="s">
        <v>46</v>
      </c>
      <c r="B914" s="44" t="s">
        <v>784</v>
      </c>
      <c r="C914" s="45" t="s">
        <v>5</v>
      </c>
      <c r="D914" s="71">
        <v>17126</v>
      </c>
      <c r="E914" s="62"/>
      <c r="F914" s="62">
        <v>78500</v>
      </c>
      <c r="G914" s="62">
        <f t="shared" si="442"/>
        <v>78500</v>
      </c>
      <c r="H914" s="62"/>
      <c r="I914" s="69">
        <v>78500</v>
      </c>
      <c r="J914" s="69">
        <v>78500</v>
      </c>
      <c r="K914" s="69">
        <f t="shared" si="443"/>
        <v>0</v>
      </c>
      <c r="L914" s="69">
        <f t="shared" si="444"/>
        <v>100</v>
      </c>
      <c r="M914" s="69">
        <f t="shared" si="445"/>
        <v>61374</v>
      </c>
      <c r="N914" s="190">
        <f t="shared" si="446"/>
        <v>458.3673946046946</v>
      </c>
    </row>
    <row r="915" spans="1:14" s="48" customFormat="1" ht="42.75" x14ac:dyDescent="0.2">
      <c r="A915" s="47" t="s">
        <v>224</v>
      </c>
      <c r="B915" s="37" t="s">
        <v>785</v>
      </c>
      <c r="C915" s="35" t="s">
        <v>5</v>
      </c>
      <c r="D915" s="158">
        <f>D916</f>
        <v>6108118.5</v>
      </c>
      <c r="E915" s="158">
        <f>E916</f>
        <v>6648628</v>
      </c>
      <c r="F915" s="158">
        <f>F916</f>
        <v>6648628</v>
      </c>
      <c r="G915" s="158">
        <f t="shared" si="442"/>
        <v>0</v>
      </c>
      <c r="H915" s="158">
        <f t="shared" ref="H915:H963" si="448">F915/E915*100</f>
        <v>100</v>
      </c>
      <c r="I915" s="158">
        <f t="shared" ref="I915:J916" si="449">I916</f>
        <v>6648628</v>
      </c>
      <c r="J915" s="158">
        <f t="shared" si="449"/>
        <v>6382838.1600000001</v>
      </c>
      <c r="K915" s="159">
        <f t="shared" si="443"/>
        <v>-265789.83999999985</v>
      </c>
      <c r="L915" s="159">
        <f t="shared" si="444"/>
        <v>96.002335519448522</v>
      </c>
      <c r="M915" s="159">
        <f t="shared" si="445"/>
        <v>274719.66000000015</v>
      </c>
      <c r="N915" s="155">
        <f t="shared" si="446"/>
        <v>104.49761510029643</v>
      </c>
    </row>
    <row r="916" spans="1:14" s="42" customFormat="1" ht="33.75" x14ac:dyDescent="0.2">
      <c r="A916" s="39" t="s">
        <v>226</v>
      </c>
      <c r="B916" s="40" t="s">
        <v>786</v>
      </c>
      <c r="C916" s="41" t="s">
        <v>5</v>
      </c>
      <c r="D916" s="163">
        <f>D917+D926</f>
        <v>6108118.5</v>
      </c>
      <c r="E916" s="163">
        <v>6648628</v>
      </c>
      <c r="F916" s="163">
        <f>F917</f>
        <v>6648628</v>
      </c>
      <c r="G916" s="163">
        <f t="shared" si="442"/>
        <v>0</v>
      </c>
      <c r="H916" s="163">
        <f t="shared" si="448"/>
        <v>100</v>
      </c>
      <c r="I916" s="163">
        <f t="shared" si="449"/>
        <v>6648628</v>
      </c>
      <c r="J916" s="163">
        <f t="shared" si="449"/>
        <v>6382838.1600000001</v>
      </c>
      <c r="K916" s="164">
        <f t="shared" si="443"/>
        <v>-265789.83999999985</v>
      </c>
      <c r="L916" s="164">
        <f t="shared" si="444"/>
        <v>96.002335519448522</v>
      </c>
      <c r="M916" s="164">
        <f t="shared" si="445"/>
        <v>274719.66000000015</v>
      </c>
      <c r="N916" s="154">
        <f t="shared" si="446"/>
        <v>104.49761510029643</v>
      </c>
    </row>
    <row r="917" spans="1:14" s="42" customFormat="1" x14ac:dyDescent="0.2">
      <c r="A917" s="39" t="s">
        <v>13</v>
      </c>
      <c r="B917" s="40" t="s">
        <v>787</v>
      </c>
      <c r="C917" s="41" t="s">
        <v>5</v>
      </c>
      <c r="D917" s="163">
        <f>D918+D922</f>
        <v>6059057.5</v>
      </c>
      <c r="E917" s="163">
        <f>E918+E922</f>
        <v>0</v>
      </c>
      <c r="F917" s="163">
        <f>F918+F922+F926</f>
        <v>6648628</v>
      </c>
      <c r="G917" s="163">
        <f t="shared" si="442"/>
        <v>6648628</v>
      </c>
      <c r="H917" s="163"/>
      <c r="I917" s="163">
        <f t="shared" ref="I917:J917" si="450">I918+I922+I926</f>
        <v>6648628</v>
      </c>
      <c r="J917" s="163">
        <f t="shared" si="450"/>
        <v>6382838.1600000001</v>
      </c>
      <c r="K917" s="164">
        <f t="shared" si="443"/>
        <v>-265789.83999999985</v>
      </c>
      <c r="L917" s="164">
        <f t="shared" si="444"/>
        <v>96.002335519448522</v>
      </c>
      <c r="M917" s="164">
        <f t="shared" si="445"/>
        <v>323780.66000000015</v>
      </c>
      <c r="N917" s="154">
        <f t="shared" si="446"/>
        <v>105.34374628397238</v>
      </c>
    </row>
    <row r="918" spans="1:14" s="42" customFormat="1" ht="33.75" x14ac:dyDescent="0.2">
      <c r="A918" s="39" t="s">
        <v>15</v>
      </c>
      <c r="B918" s="40" t="s">
        <v>788</v>
      </c>
      <c r="C918" s="41" t="s">
        <v>5</v>
      </c>
      <c r="D918" s="163">
        <f>SUM(D919:D921)</f>
        <v>5938506</v>
      </c>
      <c r="E918" s="163">
        <f>SUM(E919:E921)</f>
        <v>0</v>
      </c>
      <c r="F918" s="163">
        <f>SUM(F919:F921)</f>
        <v>5878024.8399999999</v>
      </c>
      <c r="G918" s="163">
        <f t="shared" si="442"/>
        <v>5878024.8399999999</v>
      </c>
      <c r="H918" s="163"/>
      <c r="I918" s="163">
        <f t="shared" ref="I918:J918" si="451">SUM(I919:I921)</f>
        <v>5878024.8399999999</v>
      </c>
      <c r="J918" s="163">
        <f t="shared" si="451"/>
        <v>5612235</v>
      </c>
      <c r="K918" s="164">
        <f t="shared" si="443"/>
        <v>-265789.83999999985</v>
      </c>
      <c r="L918" s="164">
        <f t="shared" si="444"/>
        <v>95.478245716294055</v>
      </c>
      <c r="M918" s="164">
        <f t="shared" si="445"/>
        <v>-326271</v>
      </c>
      <c r="N918" s="154">
        <f t="shared" si="446"/>
        <v>94.505840357827381</v>
      </c>
    </row>
    <row r="919" spans="1:14" s="46" customFormat="1" x14ac:dyDescent="0.2">
      <c r="A919" s="43" t="s">
        <v>17</v>
      </c>
      <c r="B919" s="44" t="s">
        <v>789</v>
      </c>
      <c r="C919" s="45" t="s">
        <v>5</v>
      </c>
      <c r="D919" s="71">
        <v>4653900</v>
      </c>
      <c r="E919" s="62"/>
      <c r="F919" s="62">
        <v>4776579.84</v>
      </c>
      <c r="G919" s="62">
        <f t="shared" si="442"/>
        <v>4776579.84</v>
      </c>
      <c r="H919" s="62"/>
      <c r="I919" s="69">
        <v>4776579.84</v>
      </c>
      <c r="J919" s="69">
        <v>4510790</v>
      </c>
      <c r="K919" s="69">
        <f t="shared" si="443"/>
        <v>-265789.83999999985</v>
      </c>
      <c r="L919" s="69">
        <f t="shared" si="444"/>
        <v>94.435561659113816</v>
      </c>
      <c r="M919" s="69">
        <f t="shared" si="445"/>
        <v>-143110</v>
      </c>
      <c r="N919" s="190">
        <f t="shared" si="446"/>
        <v>96.924944670061663</v>
      </c>
    </row>
    <row r="920" spans="1:14" s="46" customFormat="1" x14ac:dyDescent="0.2">
      <c r="A920" s="43" t="s">
        <v>29</v>
      </c>
      <c r="B920" s="44" t="s">
        <v>790</v>
      </c>
      <c r="C920" s="45" t="s">
        <v>5</v>
      </c>
      <c r="D920" s="71">
        <v>76653</v>
      </c>
      <c r="E920" s="62"/>
      <c r="F920" s="62">
        <v>7769</v>
      </c>
      <c r="G920" s="62">
        <f t="shared" si="442"/>
        <v>7769</v>
      </c>
      <c r="H920" s="62"/>
      <c r="I920" s="69">
        <v>7769</v>
      </c>
      <c r="J920" s="69">
        <v>7769</v>
      </c>
      <c r="K920" s="69">
        <f t="shared" si="443"/>
        <v>0</v>
      </c>
      <c r="L920" s="69">
        <f t="shared" si="444"/>
        <v>100</v>
      </c>
      <c r="M920" s="69">
        <f t="shared" si="445"/>
        <v>-68884</v>
      </c>
      <c r="N920" s="190">
        <f t="shared" si="446"/>
        <v>10.135284985584386</v>
      </c>
    </row>
    <row r="921" spans="1:14" s="46" customFormat="1" ht="33.75" x14ac:dyDescent="0.2">
      <c r="A921" s="43" t="s">
        <v>19</v>
      </c>
      <c r="B921" s="44" t="s">
        <v>791</v>
      </c>
      <c r="C921" s="45" t="s">
        <v>5</v>
      </c>
      <c r="D921" s="71">
        <v>1207953</v>
      </c>
      <c r="E921" s="62"/>
      <c r="F921" s="62">
        <v>1093676</v>
      </c>
      <c r="G921" s="62">
        <f t="shared" si="442"/>
        <v>1093676</v>
      </c>
      <c r="H921" s="62"/>
      <c r="I921" s="69">
        <v>1093676</v>
      </c>
      <c r="J921" s="69">
        <v>1093676</v>
      </c>
      <c r="K921" s="69">
        <f t="shared" si="443"/>
        <v>0</v>
      </c>
      <c r="L921" s="69">
        <f t="shared" si="444"/>
        <v>100</v>
      </c>
      <c r="M921" s="69">
        <f t="shared" si="445"/>
        <v>-114277</v>
      </c>
      <c r="N921" s="190">
        <f t="shared" si="446"/>
        <v>90.539615365829633</v>
      </c>
    </row>
    <row r="922" spans="1:14" s="42" customFormat="1" x14ac:dyDescent="0.2">
      <c r="A922" s="39" t="s">
        <v>32</v>
      </c>
      <c r="B922" s="40" t="s">
        <v>792</v>
      </c>
      <c r="C922" s="41" t="s">
        <v>5</v>
      </c>
      <c r="D922" s="162">
        <v>120551.5</v>
      </c>
      <c r="E922" s="163">
        <f>SUM(E923:E925)</f>
        <v>0</v>
      </c>
      <c r="F922" s="163">
        <f>SUM(F923:F925)</f>
        <v>455962.16000000003</v>
      </c>
      <c r="G922" s="163">
        <f t="shared" si="442"/>
        <v>455962.16000000003</v>
      </c>
      <c r="H922" s="163"/>
      <c r="I922" s="163">
        <f t="shared" ref="I922:J922" si="452">SUM(I923:I925)</f>
        <v>455962.16000000003</v>
      </c>
      <c r="J922" s="163">
        <f t="shared" si="452"/>
        <v>455962.16000000003</v>
      </c>
      <c r="K922" s="164">
        <f t="shared" si="443"/>
        <v>0</v>
      </c>
      <c r="L922" s="164">
        <f t="shared" si="444"/>
        <v>100</v>
      </c>
      <c r="M922" s="164">
        <f t="shared" si="445"/>
        <v>335410.66000000003</v>
      </c>
      <c r="N922" s="154">
        <f t="shared" si="446"/>
        <v>378.23018378037602</v>
      </c>
    </row>
    <row r="923" spans="1:14" s="46" customFormat="1" x14ac:dyDescent="0.2">
      <c r="A923" s="43" t="s">
        <v>34</v>
      </c>
      <c r="B923" s="44" t="s">
        <v>793</v>
      </c>
      <c r="C923" s="45" t="s">
        <v>5</v>
      </c>
      <c r="D923" s="71">
        <v>30695.75</v>
      </c>
      <c r="E923" s="62"/>
      <c r="F923" s="62">
        <v>122551.58</v>
      </c>
      <c r="G923" s="62">
        <f t="shared" si="442"/>
        <v>122551.58</v>
      </c>
      <c r="H923" s="62"/>
      <c r="I923" s="69">
        <v>122551.58</v>
      </c>
      <c r="J923" s="69">
        <v>122551.58</v>
      </c>
      <c r="K923" s="69">
        <f t="shared" si="443"/>
        <v>0</v>
      </c>
      <c r="L923" s="69">
        <f t="shared" si="444"/>
        <v>100</v>
      </c>
      <c r="M923" s="69">
        <f t="shared" si="445"/>
        <v>91855.83</v>
      </c>
      <c r="N923" s="190">
        <f t="shared" si="446"/>
        <v>399.24608455567954</v>
      </c>
    </row>
    <row r="924" spans="1:14" s="46" customFormat="1" ht="22.5" x14ac:dyDescent="0.2">
      <c r="A924" s="43" t="s">
        <v>36</v>
      </c>
      <c r="B924" s="44" t="s">
        <v>794</v>
      </c>
      <c r="C924" s="45" t="s">
        <v>5</v>
      </c>
      <c r="D924" s="71">
        <v>4500</v>
      </c>
      <c r="E924" s="62"/>
      <c r="F924" s="62">
        <v>7000</v>
      </c>
      <c r="G924" s="62">
        <f t="shared" si="442"/>
        <v>7000</v>
      </c>
      <c r="H924" s="62"/>
      <c r="I924" s="69">
        <v>7000</v>
      </c>
      <c r="J924" s="69">
        <v>7000</v>
      </c>
      <c r="K924" s="69">
        <f t="shared" si="443"/>
        <v>0</v>
      </c>
      <c r="L924" s="69">
        <f t="shared" si="444"/>
        <v>100</v>
      </c>
      <c r="M924" s="69">
        <f t="shared" si="445"/>
        <v>2500</v>
      </c>
      <c r="N924" s="190">
        <f t="shared" si="446"/>
        <v>155.55555555555557</v>
      </c>
    </row>
    <row r="925" spans="1:14" s="46" customFormat="1" ht="22.5" x14ac:dyDescent="0.2">
      <c r="A925" s="43" t="s">
        <v>40</v>
      </c>
      <c r="B925" s="44" t="s">
        <v>795</v>
      </c>
      <c r="C925" s="45" t="s">
        <v>5</v>
      </c>
      <c r="D925" s="71">
        <v>85355.75</v>
      </c>
      <c r="E925" s="62"/>
      <c r="F925" s="62">
        <v>326410.58</v>
      </c>
      <c r="G925" s="62">
        <f t="shared" si="442"/>
        <v>326410.58</v>
      </c>
      <c r="H925" s="62"/>
      <c r="I925" s="69">
        <v>326410.58</v>
      </c>
      <c r="J925" s="69">
        <v>326410.58</v>
      </c>
      <c r="K925" s="69">
        <f t="shared" si="443"/>
        <v>0</v>
      </c>
      <c r="L925" s="69">
        <f t="shared" si="444"/>
        <v>100</v>
      </c>
      <c r="M925" s="69">
        <f t="shared" si="445"/>
        <v>241054.83000000002</v>
      </c>
      <c r="N925" s="190">
        <f t="shared" si="446"/>
        <v>382.41194061325689</v>
      </c>
    </row>
    <row r="926" spans="1:14" s="42" customFormat="1" ht="22.5" x14ac:dyDescent="0.2">
      <c r="A926" s="39" t="s">
        <v>44</v>
      </c>
      <c r="B926" s="40" t="s">
        <v>796</v>
      </c>
      <c r="C926" s="41" t="s">
        <v>5</v>
      </c>
      <c r="D926" s="163">
        <f>SUM(D927:D928)</f>
        <v>49061</v>
      </c>
      <c r="E926" s="163">
        <f>SUM(E927:E928)</f>
        <v>0</v>
      </c>
      <c r="F926" s="163">
        <f>SUM(F927:F928)</f>
        <v>314641</v>
      </c>
      <c r="G926" s="163">
        <f t="shared" si="442"/>
        <v>314641</v>
      </c>
      <c r="H926" s="163"/>
      <c r="I926" s="163">
        <f t="shared" ref="I926:J926" si="453">SUM(I927:I928)</f>
        <v>314641</v>
      </c>
      <c r="J926" s="163">
        <f t="shared" si="453"/>
        <v>314641</v>
      </c>
      <c r="K926" s="164">
        <f t="shared" si="443"/>
        <v>0</v>
      </c>
      <c r="L926" s="164">
        <f t="shared" si="444"/>
        <v>100</v>
      </c>
      <c r="M926" s="164">
        <f t="shared" si="445"/>
        <v>265580</v>
      </c>
      <c r="N926" s="154">
        <f t="shared" si="446"/>
        <v>641.32610423758183</v>
      </c>
    </row>
    <row r="927" spans="1:14" s="46" customFormat="1" ht="33.75" x14ac:dyDescent="0.2">
      <c r="A927" s="43" t="s">
        <v>79</v>
      </c>
      <c r="B927" s="44" t="s">
        <v>797</v>
      </c>
      <c r="C927" s="45" t="s">
        <v>5</v>
      </c>
      <c r="D927" s="71">
        <v>34400</v>
      </c>
      <c r="E927" s="62"/>
      <c r="F927" s="62">
        <v>240500</v>
      </c>
      <c r="G927" s="62">
        <f t="shared" si="442"/>
        <v>240500</v>
      </c>
      <c r="H927" s="62"/>
      <c r="I927" s="69">
        <v>240500</v>
      </c>
      <c r="J927" s="69">
        <v>240500</v>
      </c>
      <c r="K927" s="69">
        <f t="shared" si="443"/>
        <v>0</v>
      </c>
      <c r="L927" s="69">
        <f t="shared" si="444"/>
        <v>100</v>
      </c>
      <c r="M927" s="69">
        <f t="shared" si="445"/>
        <v>206100</v>
      </c>
      <c r="N927" s="190">
        <f t="shared" si="446"/>
        <v>699.12790697674416</v>
      </c>
    </row>
    <row r="928" spans="1:14" s="46" customFormat="1" ht="45" x14ac:dyDescent="0.2">
      <c r="A928" s="43" t="s">
        <v>46</v>
      </c>
      <c r="B928" s="44" t="s">
        <v>798</v>
      </c>
      <c r="C928" s="45" t="s">
        <v>5</v>
      </c>
      <c r="D928" s="71">
        <v>14661</v>
      </c>
      <c r="E928" s="62"/>
      <c r="F928" s="62">
        <v>74141</v>
      </c>
      <c r="G928" s="62">
        <f t="shared" si="442"/>
        <v>74141</v>
      </c>
      <c r="H928" s="62"/>
      <c r="I928" s="69">
        <v>74141</v>
      </c>
      <c r="J928" s="69">
        <v>74141</v>
      </c>
      <c r="K928" s="69">
        <f t="shared" si="443"/>
        <v>0</v>
      </c>
      <c r="L928" s="69">
        <f t="shared" si="444"/>
        <v>100</v>
      </c>
      <c r="M928" s="69">
        <f t="shared" si="445"/>
        <v>59480</v>
      </c>
      <c r="N928" s="190">
        <f t="shared" si="446"/>
        <v>505.70220312393428</v>
      </c>
    </row>
    <row r="929" spans="1:14" s="48" customFormat="1" ht="25.5" x14ac:dyDescent="0.2">
      <c r="A929" s="76" t="s">
        <v>799</v>
      </c>
      <c r="B929" s="74" t="s">
        <v>800</v>
      </c>
      <c r="C929" s="75" t="s">
        <v>5</v>
      </c>
      <c r="D929" s="158">
        <f>D930+D999+D1029+D1042</f>
        <v>93683207.780000016</v>
      </c>
      <c r="E929" s="158">
        <f>E930+E999+E1029+E1042</f>
        <v>166243512.87</v>
      </c>
      <c r="F929" s="158">
        <f>F930+F999+F1029+F1042</f>
        <v>166243512.87</v>
      </c>
      <c r="G929" s="158">
        <f t="shared" si="442"/>
        <v>0</v>
      </c>
      <c r="H929" s="158">
        <f t="shared" si="448"/>
        <v>100</v>
      </c>
      <c r="I929" s="158">
        <f t="shared" ref="I929:J929" si="454">I930+I999+I1029+I1042</f>
        <v>166243512.87</v>
      </c>
      <c r="J929" s="158">
        <f t="shared" si="454"/>
        <v>166222354.49000001</v>
      </c>
      <c r="K929" s="159">
        <f t="shared" si="443"/>
        <v>-21158.379999995232</v>
      </c>
      <c r="L929" s="159">
        <f t="shared" si="444"/>
        <v>99.987272658262142</v>
      </c>
      <c r="M929" s="159">
        <f t="shared" si="445"/>
        <v>72539146.709999993</v>
      </c>
      <c r="N929" s="155">
        <f t="shared" si="446"/>
        <v>177.43025503604289</v>
      </c>
    </row>
    <row r="930" spans="1:14" s="38" customFormat="1" ht="24" x14ac:dyDescent="0.2">
      <c r="A930" s="53" t="s">
        <v>801</v>
      </c>
      <c r="B930" s="37" t="s">
        <v>802</v>
      </c>
      <c r="C930" s="35" t="s">
        <v>5</v>
      </c>
      <c r="D930" s="158">
        <f>D936+D941+D966+D985</f>
        <v>73778926.850000009</v>
      </c>
      <c r="E930" s="158">
        <f>E931+E941+E962+E985</f>
        <v>64054516.549999997</v>
      </c>
      <c r="F930" s="158">
        <f>F931+F941+F962+F985</f>
        <v>63947183.75</v>
      </c>
      <c r="G930" s="158">
        <f t="shared" si="442"/>
        <v>-107332.79999999702</v>
      </c>
      <c r="H930" s="158">
        <f t="shared" si="448"/>
        <v>99.832435235201231</v>
      </c>
      <c r="I930" s="158">
        <f t="shared" ref="I930:J930" si="455">I931+I941+I962+I985</f>
        <v>63947183.75</v>
      </c>
      <c r="J930" s="158">
        <f t="shared" si="455"/>
        <v>63926025.370000005</v>
      </c>
      <c r="K930" s="159">
        <f t="shared" si="443"/>
        <v>-21158.379999995232</v>
      </c>
      <c r="L930" s="159">
        <f t="shared" si="444"/>
        <v>99.966912725847763</v>
      </c>
      <c r="M930" s="159">
        <f t="shared" si="445"/>
        <v>-9852901.4800000042</v>
      </c>
      <c r="N930" s="155">
        <f t="shared" si="446"/>
        <v>86.645371651946164</v>
      </c>
    </row>
    <row r="931" spans="1:14" s="77" customFormat="1" ht="67.5" x14ac:dyDescent="0.2">
      <c r="A931" s="122" t="s">
        <v>1225</v>
      </c>
      <c r="B931" s="88" t="s">
        <v>1229</v>
      </c>
      <c r="C931" s="41"/>
      <c r="D931" s="163"/>
      <c r="E931" s="163">
        <f>E932</f>
        <v>71200</v>
      </c>
      <c r="F931" s="163">
        <f>F932</f>
        <v>71200</v>
      </c>
      <c r="G931" s="163">
        <f t="shared" si="442"/>
        <v>0</v>
      </c>
      <c r="H931" s="163">
        <f t="shared" si="448"/>
        <v>100</v>
      </c>
      <c r="I931" s="163">
        <f t="shared" ref="I931:J934" si="456">I932</f>
        <v>71200</v>
      </c>
      <c r="J931" s="163">
        <f t="shared" si="456"/>
        <v>50041.62</v>
      </c>
      <c r="K931" s="164">
        <f t="shared" si="443"/>
        <v>-21158.379999999997</v>
      </c>
      <c r="L931" s="164">
        <f t="shared" si="444"/>
        <v>70.283174157303378</v>
      </c>
      <c r="M931" s="164">
        <f t="shared" si="445"/>
        <v>50041.62</v>
      </c>
      <c r="N931" s="154"/>
    </row>
    <row r="932" spans="1:14" s="77" customFormat="1" ht="22.5" x14ac:dyDescent="0.2">
      <c r="A932" s="122" t="s">
        <v>1226</v>
      </c>
      <c r="B932" s="88" t="s">
        <v>1230</v>
      </c>
      <c r="C932" s="41"/>
      <c r="D932" s="163"/>
      <c r="E932" s="163">
        <v>71200</v>
      </c>
      <c r="F932" s="163">
        <f>F933</f>
        <v>71200</v>
      </c>
      <c r="G932" s="163">
        <f t="shared" si="442"/>
        <v>0</v>
      </c>
      <c r="H932" s="163">
        <f t="shared" si="448"/>
        <v>100</v>
      </c>
      <c r="I932" s="163">
        <f t="shared" si="456"/>
        <v>71200</v>
      </c>
      <c r="J932" s="163">
        <f t="shared" si="456"/>
        <v>50041.62</v>
      </c>
      <c r="K932" s="164">
        <f t="shared" si="443"/>
        <v>-21158.379999999997</v>
      </c>
      <c r="L932" s="164">
        <f t="shared" si="444"/>
        <v>70.283174157303378</v>
      </c>
      <c r="M932" s="164">
        <f t="shared" si="445"/>
        <v>50041.62</v>
      </c>
      <c r="N932" s="154"/>
    </row>
    <row r="933" spans="1:14" s="77" customFormat="1" ht="22.5" x14ac:dyDescent="0.2">
      <c r="A933" s="91" t="s">
        <v>1129</v>
      </c>
      <c r="B933" s="88" t="s">
        <v>1232</v>
      </c>
      <c r="C933" s="41"/>
      <c r="D933" s="163"/>
      <c r="E933" s="163"/>
      <c r="F933" s="163">
        <f>F934</f>
        <v>71200</v>
      </c>
      <c r="G933" s="163">
        <f t="shared" si="442"/>
        <v>71200</v>
      </c>
      <c r="H933" s="163"/>
      <c r="I933" s="163">
        <f t="shared" si="456"/>
        <v>71200</v>
      </c>
      <c r="J933" s="163">
        <f t="shared" si="456"/>
        <v>50041.62</v>
      </c>
      <c r="K933" s="164">
        <f t="shared" si="443"/>
        <v>-21158.379999999997</v>
      </c>
      <c r="L933" s="164">
        <f t="shared" si="444"/>
        <v>70.283174157303378</v>
      </c>
      <c r="M933" s="164">
        <f t="shared" si="445"/>
        <v>50041.62</v>
      </c>
      <c r="N933" s="154"/>
    </row>
    <row r="934" spans="1:14" s="77" customFormat="1" ht="22.5" x14ac:dyDescent="0.2">
      <c r="A934" s="122" t="s">
        <v>1227</v>
      </c>
      <c r="B934" s="88" t="s">
        <v>1231</v>
      </c>
      <c r="C934" s="41"/>
      <c r="D934" s="163"/>
      <c r="E934" s="163"/>
      <c r="F934" s="163">
        <f>F935</f>
        <v>71200</v>
      </c>
      <c r="G934" s="163">
        <f t="shared" si="442"/>
        <v>71200</v>
      </c>
      <c r="H934" s="163"/>
      <c r="I934" s="163">
        <f t="shared" si="456"/>
        <v>71200</v>
      </c>
      <c r="J934" s="163">
        <f t="shared" si="456"/>
        <v>50041.62</v>
      </c>
      <c r="K934" s="164">
        <f t="shared" si="443"/>
        <v>-21158.379999999997</v>
      </c>
      <c r="L934" s="164">
        <f t="shared" si="444"/>
        <v>70.283174157303378</v>
      </c>
      <c r="M934" s="164">
        <f t="shared" si="445"/>
        <v>50041.62</v>
      </c>
      <c r="N934" s="154"/>
    </row>
    <row r="935" spans="1:14" s="200" customFormat="1" ht="22.5" x14ac:dyDescent="0.2">
      <c r="A935" s="123" t="s">
        <v>1228</v>
      </c>
      <c r="B935" s="97" t="s">
        <v>1233</v>
      </c>
      <c r="C935" s="55"/>
      <c r="D935" s="165"/>
      <c r="E935" s="165"/>
      <c r="F935" s="62">
        <v>71200</v>
      </c>
      <c r="G935" s="165">
        <f t="shared" si="442"/>
        <v>71200</v>
      </c>
      <c r="H935" s="165"/>
      <c r="I935" s="62">
        <v>71200</v>
      </c>
      <c r="J935" s="69">
        <v>50041.62</v>
      </c>
      <c r="K935" s="69">
        <f t="shared" si="443"/>
        <v>-21158.379999999997</v>
      </c>
      <c r="L935" s="69">
        <f t="shared" si="444"/>
        <v>70.283174157303378</v>
      </c>
      <c r="M935" s="69">
        <f t="shared" si="445"/>
        <v>50041.62</v>
      </c>
      <c r="N935" s="190"/>
    </row>
    <row r="936" spans="1:14" s="42" customFormat="1" ht="56.25" x14ac:dyDescent="0.2">
      <c r="A936" s="39" t="s">
        <v>803</v>
      </c>
      <c r="B936" s="40" t="s">
        <v>804</v>
      </c>
      <c r="C936" s="41" t="s">
        <v>5</v>
      </c>
      <c r="D936" s="163">
        <f t="shared" ref="D936:E939" si="457">D937</f>
        <v>2034200</v>
      </c>
      <c r="E936" s="163">
        <f t="shared" si="457"/>
        <v>0</v>
      </c>
      <c r="F936" s="163"/>
      <c r="G936" s="163">
        <f t="shared" si="442"/>
        <v>0</v>
      </c>
      <c r="H936" s="163"/>
      <c r="I936" s="163"/>
      <c r="J936" s="164"/>
      <c r="K936" s="164">
        <f t="shared" si="443"/>
        <v>0</v>
      </c>
      <c r="L936" s="164"/>
      <c r="M936" s="164">
        <f t="shared" si="445"/>
        <v>-2034200</v>
      </c>
      <c r="N936" s="154">
        <f t="shared" si="446"/>
        <v>0</v>
      </c>
    </row>
    <row r="937" spans="1:14" s="42" customFormat="1" ht="33.75" x14ac:dyDescent="0.2">
      <c r="A937" s="39" t="s">
        <v>226</v>
      </c>
      <c r="B937" s="40" t="s">
        <v>805</v>
      </c>
      <c r="C937" s="41" t="s">
        <v>5</v>
      </c>
      <c r="D937" s="163">
        <f t="shared" si="457"/>
        <v>2034200</v>
      </c>
      <c r="E937" s="163">
        <f t="shared" si="457"/>
        <v>0</v>
      </c>
      <c r="F937" s="163"/>
      <c r="G937" s="158">
        <f t="shared" si="442"/>
        <v>0</v>
      </c>
      <c r="H937" s="158"/>
      <c r="I937" s="163"/>
      <c r="J937" s="164"/>
      <c r="K937" s="164">
        <f t="shared" si="443"/>
        <v>0</v>
      </c>
      <c r="L937" s="164"/>
      <c r="M937" s="164">
        <f t="shared" si="445"/>
        <v>-2034200</v>
      </c>
      <c r="N937" s="154">
        <f t="shared" si="446"/>
        <v>0</v>
      </c>
    </row>
    <row r="938" spans="1:14" s="42" customFormat="1" x14ac:dyDescent="0.2">
      <c r="A938" s="39" t="s">
        <v>13</v>
      </c>
      <c r="B938" s="40" t="s">
        <v>806</v>
      </c>
      <c r="C938" s="41" t="s">
        <v>5</v>
      </c>
      <c r="D938" s="163">
        <f t="shared" si="457"/>
        <v>2034200</v>
      </c>
      <c r="E938" s="163">
        <f t="shared" si="457"/>
        <v>0</v>
      </c>
      <c r="F938" s="163"/>
      <c r="G938" s="158">
        <f t="shared" si="442"/>
        <v>0</v>
      </c>
      <c r="H938" s="158"/>
      <c r="I938" s="163"/>
      <c r="J938" s="164"/>
      <c r="K938" s="164">
        <f t="shared" si="443"/>
        <v>0</v>
      </c>
      <c r="L938" s="164"/>
      <c r="M938" s="164">
        <f t="shared" si="445"/>
        <v>-2034200</v>
      </c>
      <c r="N938" s="154">
        <f t="shared" si="446"/>
        <v>0</v>
      </c>
    </row>
    <row r="939" spans="1:14" s="42" customFormat="1" x14ac:dyDescent="0.2">
      <c r="A939" s="39" t="s">
        <v>32</v>
      </c>
      <c r="B939" s="40" t="s">
        <v>807</v>
      </c>
      <c r="C939" s="41" t="s">
        <v>5</v>
      </c>
      <c r="D939" s="163">
        <f t="shared" si="457"/>
        <v>2034200</v>
      </c>
      <c r="E939" s="163">
        <f t="shared" si="457"/>
        <v>0</v>
      </c>
      <c r="F939" s="163"/>
      <c r="G939" s="158">
        <f t="shared" si="442"/>
        <v>0</v>
      </c>
      <c r="H939" s="158"/>
      <c r="I939" s="163"/>
      <c r="J939" s="164"/>
      <c r="K939" s="164">
        <f t="shared" si="443"/>
        <v>0</v>
      </c>
      <c r="L939" s="164"/>
      <c r="M939" s="164">
        <f t="shared" si="445"/>
        <v>-2034200</v>
      </c>
      <c r="N939" s="154">
        <f t="shared" si="446"/>
        <v>0</v>
      </c>
    </row>
    <row r="940" spans="1:14" s="46" customFormat="1" ht="33.75" x14ac:dyDescent="0.2">
      <c r="A940" s="43" t="s">
        <v>38</v>
      </c>
      <c r="B940" s="44" t="s">
        <v>808</v>
      </c>
      <c r="C940" s="45" t="s">
        <v>5</v>
      </c>
      <c r="D940" s="71">
        <v>2034200</v>
      </c>
      <c r="E940" s="62"/>
      <c r="F940" s="62"/>
      <c r="G940" s="165">
        <f t="shared" si="442"/>
        <v>0</v>
      </c>
      <c r="H940" s="165"/>
      <c r="I940" s="69"/>
      <c r="J940" s="69"/>
      <c r="K940" s="69">
        <f t="shared" si="443"/>
        <v>0</v>
      </c>
      <c r="L940" s="69"/>
      <c r="M940" s="69">
        <f t="shared" si="445"/>
        <v>-2034200</v>
      </c>
      <c r="N940" s="190">
        <f t="shared" si="446"/>
        <v>0</v>
      </c>
    </row>
    <row r="941" spans="1:14" s="48" customFormat="1" ht="42.75" x14ac:dyDescent="0.2">
      <c r="A941" s="47" t="s">
        <v>224</v>
      </c>
      <c r="B941" s="37" t="s">
        <v>809</v>
      </c>
      <c r="C941" s="35" t="s">
        <v>5</v>
      </c>
      <c r="D941" s="158">
        <f t="shared" ref="D941" si="458">D942</f>
        <v>48793376.850000009</v>
      </c>
      <c r="E941" s="158">
        <f>E942</f>
        <v>7903476.5499999998</v>
      </c>
      <c r="F941" s="158">
        <f>F942</f>
        <v>7986169.5499999998</v>
      </c>
      <c r="G941" s="158">
        <f t="shared" si="442"/>
        <v>82693</v>
      </c>
      <c r="H941" s="158">
        <f t="shared" si="448"/>
        <v>101.04628639658581</v>
      </c>
      <c r="I941" s="158">
        <f t="shared" ref="I941:J942" si="459">I942</f>
        <v>7986169.5499999998</v>
      </c>
      <c r="J941" s="158">
        <f t="shared" si="459"/>
        <v>7986169.5499999998</v>
      </c>
      <c r="K941" s="159">
        <f t="shared" si="443"/>
        <v>0</v>
      </c>
      <c r="L941" s="159">
        <f t="shared" si="444"/>
        <v>100</v>
      </c>
      <c r="M941" s="159">
        <f t="shared" si="445"/>
        <v>-40807207.300000012</v>
      </c>
      <c r="N941" s="155">
        <f t="shared" si="446"/>
        <v>16.367322914646763</v>
      </c>
    </row>
    <row r="942" spans="1:14" s="42" customFormat="1" ht="33.75" x14ac:dyDescent="0.2">
      <c r="A942" s="39" t="s">
        <v>226</v>
      </c>
      <c r="B942" s="40" t="s">
        <v>810</v>
      </c>
      <c r="C942" s="41" t="s">
        <v>5</v>
      </c>
      <c r="D942" s="163">
        <f>D943+D959</f>
        <v>48793376.850000009</v>
      </c>
      <c r="E942" s="163">
        <v>7903476.5499999998</v>
      </c>
      <c r="F942" s="163">
        <f>F943</f>
        <v>7986169.5499999998</v>
      </c>
      <c r="G942" s="158">
        <f t="shared" si="442"/>
        <v>82693</v>
      </c>
      <c r="H942" s="158">
        <f t="shared" si="448"/>
        <v>101.04628639658581</v>
      </c>
      <c r="I942" s="163">
        <f t="shared" si="459"/>
        <v>7986169.5499999998</v>
      </c>
      <c r="J942" s="163">
        <f t="shared" si="459"/>
        <v>7986169.5499999998</v>
      </c>
      <c r="K942" s="164">
        <f t="shared" si="443"/>
        <v>0</v>
      </c>
      <c r="L942" s="164">
        <f t="shared" si="444"/>
        <v>100</v>
      </c>
      <c r="M942" s="164">
        <f t="shared" si="445"/>
        <v>-40807207.300000012</v>
      </c>
      <c r="N942" s="154">
        <f t="shared" si="446"/>
        <v>16.367322914646763</v>
      </c>
    </row>
    <row r="943" spans="1:14" s="42" customFormat="1" x14ac:dyDescent="0.2">
      <c r="A943" s="39" t="s">
        <v>13</v>
      </c>
      <c r="B943" s="40" t="s">
        <v>811</v>
      </c>
      <c r="C943" s="41" t="s">
        <v>5</v>
      </c>
      <c r="D943" s="163">
        <f>D944+D948+D956+D958</f>
        <v>42864904.120000005</v>
      </c>
      <c r="E943" s="163">
        <f>E944+E948+E956+E958</f>
        <v>0</v>
      </c>
      <c r="F943" s="163">
        <f>F944+F948+F956+F958+F954</f>
        <v>7986169.5499999998</v>
      </c>
      <c r="G943" s="158">
        <f t="shared" si="442"/>
        <v>7986169.5499999998</v>
      </c>
      <c r="H943" s="158"/>
      <c r="I943" s="163">
        <f t="shared" ref="I943:J943" si="460">I944+I948+I956+I958+I954</f>
        <v>7986169.5499999998</v>
      </c>
      <c r="J943" s="163">
        <f t="shared" si="460"/>
        <v>7986169.5499999998</v>
      </c>
      <c r="K943" s="164">
        <f t="shared" si="443"/>
        <v>0</v>
      </c>
      <c r="L943" s="164">
        <f t="shared" si="444"/>
        <v>100</v>
      </c>
      <c r="M943" s="164">
        <f t="shared" si="445"/>
        <v>-34878734.570000008</v>
      </c>
      <c r="N943" s="154">
        <f t="shared" si="446"/>
        <v>18.631021610692919</v>
      </c>
    </row>
    <row r="944" spans="1:14" s="42" customFormat="1" ht="33.75" x14ac:dyDescent="0.2">
      <c r="A944" s="39" t="s">
        <v>15</v>
      </c>
      <c r="B944" s="40" t="s">
        <v>812</v>
      </c>
      <c r="C944" s="41" t="s">
        <v>5</v>
      </c>
      <c r="D944" s="163">
        <f>SUM(D945:D947)</f>
        <v>16468274.970000001</v>
      </c>
      <c r="E944" s="163">
        <f>SUM(E945:E947)</f>
        <v>0</v>
      </c>
      <c r="F944" s="163"/>
      <c r="G944" s="158">
        <f t="shared" si="442"/>
        <v>0</v>
      </c>
      <c r="H944" s="158"/>
      <c r="I944" s="163"/>
      <c r="J944" s="164"/>
      <c r="K944" s="164">
        <f t="shared" si="443"/>
        <v>0</v>
      </c>
      <c r="L944" s="164"/>
      <c r="M944" s="164">
        <f t="shared" si="445"/>
        <v>-16468274.970000001</v>
      </c>
      <c r="N944" s="154">
        <f t="shared" si="446"/>
        <v>0</v>
      </c>
    </row>
    <row r="945" spans="1:14" s="46" customFormat="1" x14ac:dyDescent="0.2">
      <c r="A945" s="43" t="s">
        <v>17</v>
      </c>
      <c r="B945" s="44" t="s">
        <v>813</v>
      </c>
      <c r="C945" s="45" t="s">
        <v>5</v>
      </c>
      <c r="D945" s="71">
        <v>10876671</v>
      </c>
      <c r="E945" s="62"/>
      <c r="F945" s="62"/>
      <c r="G945" s="165">
        <f t="shared" si="442"/>
        <v>0</v>
      </c>
      <c r="H945" s="165"/>
      <c r="I945" s="69"/>
      <c r="J945" s="69"/>
      <c r="K945" s="69">
        <f t="shared" si="443"/>
        <v>0</v>
      </c>
      <c r="L945" s="69"/>
      <c r="M945" s="69">
        <f t="shared" si="445"/>
        <v>-10876671</v>
      </c>
      <c r="N945" s="190">
        <f t="shared" si="446"/>
        <v>0</v>
      </c>
    </row>
    <row r="946" spans="1:14" s="46" customFormat="1" x14ac:dyDescent="0.2">
      <c r="A946" s="43" t="s">
        <v>29</v>
      </c>
      <c r="B946" s="44" t="s">
        <v>814</v>
      </c>
      <c r="C946" s="45" t="s">
        <v>5</v>
      </c>
      <c r="D946" s="71">
        <v>1659993.97</v>
      </c>
      <c r="E946" s="62"/>
      <c r="F946" s="62"/>
      <c r="G946" s="165">
        <f t="shared" si="442"/>
        <v>0</v>
      </c>
      <c r="H946" s="165"/>
      <c r="I946" s="69"/>
      <c r="J946" s="69"/>
      <c r="K946" s="69">
        <f t="shared" si="443"/>
        <v>0</v>
      </c>
      <c r="L946" s="69"/>
      <c r="M946" s="69">
        <f t="shared" si="445"/>
        <v>-1659993.97</v>
      </c>
      <c r="N946" s="190">
        <f t="shared" si="446"/>
        <v>0</v>
      </c>
    </row>
    <row r="947" spans="1:14" s="46" customFormat="1" ht="33.75" x14ac:dyDescent="0.2">
      <c r="A947" s="43" t="s">
        <v>19</v>
      </c>
      <c r="B947" s="44" t="s">
        <v>815</v>
      </c>
      <c r="C947" s="45" t="s">
        <v>5</v>
      </c>
      <c r="D947" s="71">
        <v>3931610</v>
      </c>
      <c r="E947" s="62"/>
      <c r="F947" s="62"/>
      <c r="G947" s="165">
        <f t="shared" si="442"/>
        <v>0</v>
      </c>
      <c r="H947" s="165"/>
      <c r="I947" s="69"/>
      <c r="J947" s="69"/>
      <c r="K947" s="69">
        <f t="shared" si="443"/>
        <v>0</v>
      </c>
      <c r="L947" s="69"/>
      <c r="M947" s="69">
        <f t="shared" si="445"/>
        <v>-3931610</v>
      </c>
      <c r="N947" s="190">
        <f t="shared" si="446"/>
        <v>0</v>
      </c>
    </row>
    <row r="948" spans="1:14" s="42" customFormat="1" x14ac:dyDescent="0.2">
      <c r="A948" s="39" t="s">
        <v>32</v>
      </c>
      <c r="B948" s="40" t="s">
        <v>816</v>
      </c>
      <c r="C948" s="41" t="s">
        <v>5</v>
      </c>
      <c r="D948" s="163">
        <f>SUM(D949:D953)</f>
        <v>23149428.120000001</v>
      </c>
      <c r="E948" s="163">
        <f>SUM(E949:E953)</f>
        <v>0</v>
      </c>
      <c r="F948" s="163"/>
      <c r="G948" s="158">
        <f t="shared" si="442"/>
        <v>0</v>
      </c>
      <c r="H948" s="158"/>
      <c r="I948" s="163"/>
      <c r="J948" s="164"/>
      <c r="K948" s="164">
        <f t="shared" si="443"/>
        <v>0</v>
      </c>
      <c r="L948" s="164"/>
      <c r="M948" s="164">
        <f t="shared" si="445"/>
        <v>-23149428.120000001</v>
      </c>
      <c r="N948" s="154">
        <f t="shared" si="446"/>
        <v>0</v>
      </c>
    </row>
    <row r="949" spans="1:14" s="46" customFormat="1" x14ac:dyDescent="0.2">
      <c r="A949" s="43" t="s">
        <v>34</v>
      </c>
      <c r="B949" s="44" t="s">
        <v>817</v>
      </c>
      <c r="C949" s="45" t="s">
        <v>5</v>
      </c>
      <c r="D949" s="71">
        <v>1048089</v>
      </c>
      <c r="E949" s="62"/>
      <c r="F949" s="62"/>
      <c r="G949" s="165">
        <f t="shared" si="442"/>
        <v>0</v>
      </c>
      <c r="H949" s="165"/>
      <c r="I949" s="69"/>
      <c r="J949" s="69"/>
      <c r="K949" s="69">
        <f t="shared" si="443"/>
        <v>0</v>
      </c>
      <c r="L949" s="69"/>
      <c r="M949" s="69">
        <f t="shared" si="445"/>
        <v>-1048089</v>
      </c>
      <c r="N949" s="190">
        <f t="shared" si="446"/>
        <v>0</v>
      </c>
    </row>
    <row r="950" spans="1:14" s="46" customFormat="1" ht="22.5" x14ac:dyDescent="0.2">
      <c r="A950" s="43" t="s">
        <v>36</v>
      </c>
      <c r="B950" s="44" t="s">
        <v>818</v>
      </c>
      <c r="C950" s="45" t="s">
        <v>5</v>
      </c>
      <c r="D950" s="71">
        <v>526899.84</v>
      </c>
      <c r="E950" s="62"/>
      <c r="F950" s="62"/>
      <c r="G950" s="165">
        <f t="shared" si="442"/>
        <v>0</v>
      </c>
      <c r="H950" s="165"/>
      <c r="I950" s="69"/>
      <c r="J950" s="69"/>
      <c r="K950" s="69">
        <f t="shared" si="443"/>
        <v>0</v>
      </c>
      <c r="L950" s="69"/>
      <c r="M950" s="69">
        <f t="shared" si="445"/>
        <v>-526899.84</v>
      </c>
      <c r="N950" s="190">
        <f t="shared" si="446"/>
        <v>0</v>
      </c>
    </row>
    <row r="951" spans="1:14" s="46" customFormat="1" ht="22.5" x14ac:dyDescent="0.2">
      <c r="A951" s="43" t="s">
        <v>67</v>
      </c>
      <c r="B951" s="44" t="s">
        <v>819</v>
      </c>
      <c r="C951" s="45" t="s">
        <v>5</v>
      </c>
      <c r="D951" s="71">
        <v>15380518.02</v>
      </c>
      <c r="E951" s="62"/>
      <c r="F951" s="62"/>
      <c r="G951" s="165">
        <f t="shared" si="442"/>
        <v>0</v>
      </c>
      <c r="H951" s="165"/>
      <c r="I951" s="69"/>
      <c r="J951" s="69"/>
      <c r="K951" s="69">
        <f t="shared" si="443"/>
        <v>0</v>
      </c>
      <c r="L951" s="69"/>
      <c r="M951" s="69">
        <f t="shared" si="445"/>
        <v>-15380518.02</v>
      </c>
      <c r="N951" s="190">
        <f t="shared" si="446"/>
        <v>0</v>
      </c>
    </row>
    <row r="952" spans="1:14" s="46" customFormat="1" ht="33.75" x14ac:dyDescent="0.2">
      <c r="A952" s="43" t="s">
        <v>38</v>
      </c>
      <c r="B952" s="44" t="s">
        <v>820</v>
      </c>
      <c r="C952" s="45" t="s">
        <v>5</v>
      </c>
      <c r="D952" s="71">
        <v>4061516.21</v>
      </c>
      <c r="E952" s="62"/>
      <c r="F952" s="62"/>
      <c r="G952" s="165">
        <f t="shared" si="442"/>
        <v>0</v>
      </c>
      <c r="H952" s="165"/>
      <c r="I952" s="69"/>
      <c r="J952" s="69"/>
      <c r="K952" s="69">
        <f t="shared" si="443"/>
        <v>0</v>
      </c>
      <c r="L952" s="69"/>
      <c r="M952" s="69">
        <f t="shared" si="445"/>
        <v>-4061516.21</v>
      </c>
      <c r="N952" s="190">
        <f t="shared" si="446"/>
        <v>0</v>
      </c>
    </row>
    <row r="953" spans="1:14" s="46" customFormat="1" ht="22.5" x14ac:dyDescent="0.2">
      <c r="A953" s="43" t="s">
        <v>40</v>
      </c>
      <c r="B953" s="44" t="s">
        <v>821</v>
      </c>
      <c r="C953" s="45" t="s">
        <v>5</v>
      </c>
      <c r="D953" s="71">
        <v>2132405.0499999998</v>
      </c>
      <c r="E953" s="62"/>
      <c r="F953" s="62"/>
      <c r="G953" s="165">
        <f t="shared" si="442"/>
        <v>0</v>
      </c>
      <c r="H953" s="165"/>
      <c r="I953" s="69"/>
      <c r="J953" s="69"/>
      <c r="K953" s="69">
        <f t="shared" si="443"/>
        <v>0</v>
      </c>
      <c r="L953" s="69"/>
      <c r="M953" s="69">
        <f t="shared" si="445"/>
        <v>-2132405.0499999998</v>
      </c>
      <c r="N953" s="190">
        <f t="shared" si="446"/>
        <v>0</v>
      </c>
    </row>
    <row r="954" spans="1:14" s="46" customFormat="1" ht="36" x14ac:dyDescent="0.2">
      <c r="A954" s="106" t="s">
        <v>1182</v>
      </c>
      <c r="B954" s="44" t="s">
        <v>1454</v>
      </c>
      <c r="C954" s="45"/>
      <c r="D954" s="71"/>
      <c r="E954" s="62"/>
      <c r="F954" s="163">
        <f>F955</f>
        <v>7986169.5499999998</v>
      </c>
      <c r="G954" s="163">
        <f t="shared" si="442"/>
        <v>7986169.5499999998</v>
      </c>
      <c r="H954" s="163"/>
      <c r="I954" s="163">
        <f t="shared" ref="I954:J954" si="461">I955</f>
        <v>7986169.5499999998</v>
      </c>
      <c r="J954" s="163">
        <f t="shared" si="461"/>
        <v>7986169.5499999998</v>
      </c>
      <c r="K954" s="164">
        <f t="shared" si="443"/>
        <v>0</v>
      </c>
      <c r="L954" s="164">
        <f t="shared" si="444"/>
        <v>100</v>
      </c>
      <c r="M954" s="164">
        <f t="shared" si="445"/>
        <v>7986169.5499999998</v>
      </c>
      <c r="N954" s="154"/>
    </row>
    <row r="955" spans="1:14" s="46" customFormat="1" ht="60" x14ac:dyDescent="0.2">
      <c r="A955" s="107" t="s">
        <v>1184</v>
      </c>
      <c r="B955" s="44" t="s">
        <v>1455</v>
      </c>
      <c r="C955" s="45"/>
      <c r="D955" s="71"/>
      <c r="E955" s="62"/>
      <c r="F955" s="62">
        <v>7986169.5499999998</v>
      </c>
      <c r="G955" s="62">
        <f t="shared" si="442"/>
        <v>7986169.5499999998</v>
      </c>
      <c r="H955" s="62"/>
      <c r="I955" s="69">
        <v>7986169.5499999998</v>
      </c>
      <c r="J955" s="69">
        <v>7986169.5499999998</v>
      </c>
      <c r="K955" s="69">
        <f t="shared" si="443"/>
        <v>0</v>
      </c>
      <c r="L955" s="69">
        <f t="shared" si="444"/>
        <v>100</v>
      </c>
      <c r="M955" s="69">
        <f t="shared" si="445"/>
        <v>7986169.5499999998</v>
      </c>
      <c r="N955" s="190"/>
    </row>
    <row r="956" spans="1:14" s="42" customFormat="1" x14ac:dyDescent="0.2">
      <c r="A956" s="39" t="s">
        <v>73</v>
      </c>
      <c r="B956" s="40" t="s">
        <v>822</v>
      </c>
      <c r="C956" s="41" t="s">
        <v>5</v>
      </c>
      <c r="D956" s="162">
        <v>2108888</v>
      </c>
      <c r="E956" s="163">
        <f>E957</f>
        <v>0</v>
      </c>
      <c r="F956" s="163"/>
      <c r="G956" s="158">
        <f t="shared" si="442"/>
        <v>0</v>
      </c>
      <c r="H956" s="158"/>
      <c r="I956" s="163"/>
      <c r="J956" s="164"/>
      <c r="K956" s="164">
        <f t="shared" si="443"/>
        <v>0</v>
      </c>
      <c r="L956" s="164"/>
      <c r="M956" s="164">
        <f t="shared" si="445"/>
        <v>-2108888</v>
      </c>
      <c r="N956" s="154">
        <f t="shared" si="446"/>
        <v>0</v>
      </c>
    </row>
    <row r="957" spans="1:14" s="46" customFormat="1" ht="33.75" x14ac:dyDescent="0.2">
      <c r="A957" s="43" t="s">
        <v>75</v>
      </c>
      <c r="B957" s="44" t="s">
        <v>823</v>
      </c>
      <c r="C957" s="45" t="s">
        <v>5</v>
      </c>
      <c r="D957" s="71">
        <v>2108888</v>
      </c>
      <c r="E957" s="62"/>
      <c r="F957" s="62"/>
      <c r="G957" s="165">
        <f t="shared" si="442"/>
        <v>0</v>
      </c>
      <c r="H957" s="165"/>
      <c r="I957" s="69"/>
      <c r="J957" s="69"/>
      <c r="K957" s="69">
        <f t="shared" si="443"/>
        <v>0</v>
      </c>
      <c r="L957" s="69"/>
      <c r="M957" s="69">
        <f t="shared" si="445"/>
        <v>-2108888</v>
      </c>
      <c r="N957" s="190">
        <f t="shared" si="446"/>
        <v>0</v>
      </c>
    </row>
    <row r="958" spans="1:14" s="42" customFormat="1" x14ac:dyDescent="0.2">
      <c r="A958" s="39" t="s">
        <v>42</v>
      </c>
      <c r="B958" s="40" t="s">
        <v>824</v>
      </c>
      <c r="C958" s="41" t="s">
        <v>5</v>
      </c>
      <c r="D958" s="162">
        <v>1138313.03</v>
      </c>
      <c r="E958" s="163"/>
      <c r="F958" s="163"/>
      <c r="G958" s="158">
        <f t="shared" si="442"/>
        <v>0</v>
      </c>
      <c r="H958" s="158"/>
      <c r="I958" s="164"/>
      <c r="J958" s="164"/>
      <c r="K958" s="164">
        <f t="shared" si="443"/>
        <v>0</v>
      </c>
      <c r="L958" s="164"/>
      <c r="M958" s="164">
        <f t="shared" si="445"/>
        <v>-1138313.03</v>
      </c>
      <c r="N958" s="154">
        <f t="shared" si="446"/>
        <v>0</v>
      </c>
    </row>
    <row r="959" spans="1:14" s="42" customFormat="1" ht="22.5" x14ac:dyDescent="0.2">
      <c r="A959" s="39" t="s">
        <v>44</v>
      </c>
      <c r="B959" s="40" t="s">
        <v>825</v>
      </c>
      <c r="C959" s="41" t="s">
        <v>5</v>
      </c>
      <c r="D959" s="163">
        <f>SUM(D960:D961)</f>
        <v>5928472.7300000004</v>
      </c>
      <c r="E959" s="163">
        <f>SUM(E960:E961)</f>
        <v>0</v>
      </c>
      <c r="F959" s="163"/>
      <c r="G959" s="158">
        <f t="shared" si="442"/>
        <v>0</v>
      </c>
      <c r="H959" s="158"/>
      <c r="I959" s="163"/>
      <c r="J959" s="164"/>
      <c r="K959" s="164">
        <f t="shared" si="443"/>
        <v>0</v>
      </c>
      <c r="L959" s="164"/>
      <c r="M959" s="164">
        <f t="shared" si="445"/>
        <v>-5928472.7300000004</v>
      </c>
      <c r="N959" s="154">
        <f t="shared" si="446"/>
        <v>0</v>
      </c>
    </row>
    <row r="960" spans="1:14" s="46" customFormat="1" ht="22.5" x14ac:dyDescent="0.2">
      <c r="A960" s="124" t="s">
        <v>79</v>
      </c>
      <c r="B960" s="44" t="s">
        <v>826</v>
      </c>
      <c r="C960" s="45" t="s">
        <v>5</v>
      </c>
      <c r="D960" s="71">
        <v>1146315</v>
      </c>
      <c r="E960" s="62"/>
      <c r="F960" s="62"/>
      <c r="G960" s="165">
        <f t="shared" si="442"/>
        <v>0</v>
      </c>
      <c r="H960" s="165"/>
      <c r="I960" s="69"/>
      <c r="J960" s="69"/>
      <c r="K960" s="69">
        <f t="shared" si="443"/>
        <v>0</v>
      </c>
      <c r="L960" s="69"/>
      <c r="M960" s="69">
        <f t="shared" si="445"/>
        <v>-1146315</v>
      </c>
      <c r="N960" s="190">
        <f t="shared" si="446"/>
        <v>0</v>
      </c>
    </row>
    <row r="961" spans="1:14" s="46" customFormat="1" ht="22.5" customHeight="1" x14ac:dyDescent="0.2">
      <c r="A961" s="124" t="s">
        <v>46</v>
      </c>
      <c r="B961" s="44" t="s">
        <v>827</v>
      </c>
      <c r="C961" s="45" t="s">
        <v>5</v>
      </c>
      <c r="D961" s="71">
        <v>4782157.7300000004</v>
      </c>
      <c r="E961" s="62"/>
      <c r="F961" s="62"/>
      <c r="G961" s="165">
        <f t="shared" si="442"/>
        <v>0</v>
      </c>
      <c r="H961" s="165"/>
      <c r="I961" s="69"/>
      <c r="J961" s="69"/>
      <c r="K961" s="69">
        <f t="shared" si="443"/>
        <v>0</v>
      </c>
      <c r="L961" s="69"/>
      <c r="M961" s="69">
        <f t="shared" si="445"/>
        <v>-4782157.7300000004</v>
      </c>
      <c r="N961" s="190">
        <f t="shared" si="446"/>
        <v>0</v>
      </c>
    </row>
    <row r="962" spans="1:14" s="56" customFormat="1" ht="147" customHeight="1" x14ac:dyDescent="0.25">
      <c r="A962" s="125" t="s">
        <v>1234</v>
      </c>
      <c r="B962" s="222" t="s">
        <v>1236</v>
      </c>
      <c r="C962" s="55"/>
      <c r="D962" s="191"/>
      <c r="E962" s="158">
        <f>E963</f>
        <v>51273220</v>
      </c>
      <c r="F962" s="158">
        <f>F963</f>
        <v>51083194.200000003</v>
      </c>
      <c r="G962" s="158">
        <f t="shared" si="442"/>
        <v>-190025.79999999702</v>
      </c>
      <c r="H962" s="158">
        <f t="shared" si="448"/>
        <v>99.62938586654009</v>
      </c>
      <c r="I962" s="158">
        <f t="shared" ref="I962:J964" si="462">I963</f>
        <v>51083194.200000003</v>
      </c>
      <c r="J962" s="158">
        <f t="shared" si="462"/>
        <v>51083194.200000003</v>
      </c>
      <c r="K962" s="159">
        <f t="shared" si="443"/>
        <v>0</v>
      </c>
      <c r="L962" s="159">
        <f t="shared" si="444"/>
        <v>100</v>
      </c>
      <c r="M962" s="159">
        <f t="shared" si="445"/>
        <v>51083194.200000003</v>
      </c>
      <c r="N962" s="155"/>
    </row>
    <row r="963" spans="1:14" s="42" customFormat="1" ht="32.25" customHeight="1" x14ac:dyDescent="0.2">
      <c r="A963" s="134" t="s">
        <v>1235</v>
      </c>
      <c r="B963" s="223" t="s">
        <v>1237</v>
      </c>
      <c r="C963" s="41"/>
      <c r="D963" s="162"/>
      <c r="E963" s="163">
        <v>51273220</v>
      </c>
      <c r="F963" s="163">
        <f>F964</f>
        <v>51083194.200000003</v>
      </c>
      <c r="G963" s="163">
        <f t="shared" si="442"/>
        <v>-190025.79999999702</v>
      </c>
      <c r="H963" s="163">
        <f t="shared" si="448"/>
        <v>99.62938586654009</v>
      </c>
      <c r="I963" s="163">
        <f t="shared" si="462"/>
        <v>51083194.200000003</v>
      </c>
      <c r="J963" s="163">
        <f t="shared" si="462"/>
        <v>51083194.200000003</v>
      </c>
      <c r="K963" s="164">
        <f t="shared" si="443"/>
        <v>0</v>
      </c>
      <c r="L963" s="164">
        <f t="shared" si="444"/>
        <v>100</v>
      </c>
      <c r="M963" s="164">
        <f t="shared" si="445"/>
        <v>51083194.200000003</v>
      </c>
      <c r="N963" s="154"/>
    </row>
    <row r="964" spans="1:14" s="42" customFormat="1" ht="22.5" customHeight="1" x14ac:dyDescent="0.2">
      <c r="A964" s="106" t="s">
        <v>1182</v>
      </c>
      <c r="B964" s="126" t="s">
        <v>1238</v>
      </c>
      <c r="C964" s="41"/>
      <c r="D964" s="162"/>
      <c r="E964" s="163"/>
      <c r="F964" s="163">
        <f>F965</f>
        <v>51083194.200000003</v>
      </c>
      <c r="G964" s="163">
        <f t="shared" si="442"/>
        <v>51083194.200000003</v>
      </c>
      <c r="H964" s="163"/>
      <c r="I964" s="163">
        <f t="shared" si="462"/>
        <v>51083194.200000003</v>
      </c>
      <c r="J964" s="163">
        <f t="shared" si="462"/>
        <v>51083194.200000003</v>
      </c>
      <c r="K964" s="164">
        <f t="shared" si="443"/>
        <v>0</v>
      </c>
      <c r="L964" s="164">
        <f t="shared" si="444"/>
        <v>100</v>
      </c>
      <c r="M964" s="164">
        <f t="shared" si="445"/>
        <v>51083194.200000003</v>
      </c>
      <c r="N964" s="154"/>
    </row>
    <row r="965" spans="1:14" s="46" customFormat="1" ht="22.5" customHeight="1" x14ac:dyDescent="0.2">
      <c r="A965" s="107" t="s">
        <v>1184</v>
      </c>
      <c r="B965" s="224" t="s">
        <v>1239</v>
      </c>
      <c r="C965" s="45"/>
      <c r="D965" s="71"/>
      <c r="E965" s="62"/>
      <c r="F965" s="62">
        <v>51083194.200000003</v>
      </c>
      <c r="G965" s="62">
        <f t="shared" si="442"/>
        <v>51083194.200000003</v>
      </c>
      <c r="H965" s="62"/>
      <c r="I965" s="69">
        <v>51083194.200000003</v>
      </c>
      <c r="J965" s="69">
        <v>51083194.200000003</v>
      </c>
      <c r="K965" s="69">
        <f t="shared" si="443"/>
        <v>0</v>
      </c>
      <c r="L965" s="69">
        <f t="shared" si="444"/>
        <v>100</v>
      </c>
      <c r="M965" s="69">
        <f t="shared" si="445"/>
        <v>51083194.200000003</v>
      </c>
      <c r="N965" s="190"/>
    </row>
    <row r="966" spans="1:14" s="48" customFormat="1" ht="138" customHeight="1" x14ac:dyDescent="0.2">
      <c r="A966" s="47" t="s">
        <v>828</v>
      </c>
      <c r="B966" s="37" t="s">
        <v>829</v>
      </c>
      <c r="C966" s="35" t="s">
        <v>5</v>
      </c>
      <c r="D966" s="158">
        <f>D967</f>
        <v>18287980.000000004</v>
      </c>
      <c r="E966" s="158">
        <f>E967</f>
        <v>0</v>
      </c>
      <c r="F966" s="158"/>
      <c r="G966" s="158">
        <f t="shared" si="442"/>
        <v>0</v>
      </c>
      <c r="H966" s="158"/>
      <c r="I966" s="158"/>
      <c r="J966" s="159"/>
      <c r="K966" s="159">
        <f t="shared" si="443"/>
        <v>0</v>
      </c>
      <c r="L966" s="159"/>
      <c r="M966" s="159">
        <f t="shared" si="445"/>
        <v>-18287980.000000004</v>
      </c>
      <c r="N966" s="155">
        <f t="shared" si="446"/>
        <v>0</v>
      </c>
    </row>
    <row r="967" spans="1:14" s="42" customFormat="1" ht="33.75" x14ac:dyDescent="0.2">
      <c r="A967" s="39" t="s">
        <v>226</v>
      </c>
      <c r="B967" s="40" t="s">
        <v>830</v>
      </c>
      <c r="C967" s="41" t="s">
        <v>5</v>
      </c>
      <c r="D967" s="163">
        <f>D968+D982</f>
        <v>18287980.000000004</v>
      </c>
      <c r="E967" s="163">
        <f>E968+E982</f>
        <v>0</v>
      </c>
      <c r="F967" s="163"/>
      <c r="G967" s="158">
        <f t="shared" si="442"/>
        <v>0</v>
      </c>
      <c r="H967" s="158"/>
      <c r="I967" s="163"/>
      <c r="J967" s="164"/>
      <c r="K967" s="164">
        <f t="shared" si="443"/>
        <v>0</v>
      </c>
      <c r="L967" s="164"/>
      <c r="M967" s="164">
        <f t="shared" si="445"/>
        <v>-18287980.000000004</v>
      </c>
      <c r="N967" s="154">
        <f t="shared" si="446"/>
        <v>0</v>
      </c>
    </row>
    <row r="968" spans="1:14" s="42" customFormat="1" x14ac:dyDescent="0.2">
      <c r="A968" s="39" t="s">
        <v>13</v>
      </c>
      <c r="B968" s="40" t="s">
        <v>831</v>
      </c>
      <c r="C968" s="41" t="s">
        <v>5</v>
      </c>
      <c r="D968" s="163">
        <f>D969+D973+D979+D981</f>
        <v>15320086.220000003</v>
      </c>
      <c r="E968" s="163">
        <f>E969+E973+E979+E981</f>
        <v>0</v>
      </c>
      <c r="F968" s="163"/>
      <c r="G968" s="158">
        <f t="shared" si="442"/>
        <v>0</v>
      </c>
      <c r="H968" s="158"/>
      <c r="I968" s="163"/>
      <c r="J968" s="164"/>
      <c r="K968" s="164">
        <f t="shared" si="443"/>
        <v>0</v>
      </c>
      <c r="L968" s="164"/>
      <c r="M968" s="164">
        <f t="shared" si="445"/>
        <v>-15320086.220000003</v>
      </c>
      <c r="N968" s="154">
        <f t="shared" si="446"/>
        <v>0</v>
      </c>
    </row>
    <row r="969" spans="1:14" s="42" customFormat="1" ht="33.75" x14ac:dyDescent="0.2">
      <c r="A969" s="39" t="s">
        <v>15</v>
      </c>
      <c r="B969" s="40" t="s">
        <v>832</v>
      </c>
      <c r="C969" s="41" t="s">
        <v>5</v>
      </c>
      <c r="D969" s="163">
        <f>SUM(D970:D972)</f>
        <v>12588398.130000001</v>
      </c>
      <c r="E969" s="163">
        <f>SUM(E970:E972)</f>
        <v>0</v>
      </c>
      <c r="F969" s="163"/>
      <c r="G969" s="158">
        <f t="shared" si="442"/>
        <v>0</v>
      </c>
      <c r="H969" s="158"/>
      <c r="I969" s="163"/>
      <c r="J969" s="164"/>
      <c r="K969" s="164">
        <f t="shared" si="443"/>
        <v>0</v>
      </c>
      <c r="L969" s="164"/>
      <c r="M969" s="164">
        <f t="shared" si="445"/>
        <v>-12588398.130000001</v>
      </c>
      <c r="N969" s="154">
        <f t="shared" si="446"/>
        <v>0</v>
      </c>
    </row>
    <row r="970" spans="1:14" s="46" customFormat="1" x14ac:dyDescent="0.2">
      <c r="A970" s="43" t="s">
        <v>17</v>
      </c>
      <c r="B970" s="44" t="s">
        <v>833</v>
      </c>
      <c r="C970" s="45" t="s">
        <v>5</v>
      </c>
      <c r="D970" s="71">
        <v>9335988.1300000008</v>
      </c>
      <c r="E970" s="62"/>
      <c r="F970" s="62"/>
      <c r="G970" s="165">
        <f t="shared" si="442"/>
        <v>0</v>
      </c>
      <c r="H970" s="165"/>
      <c r="I970" s="69"/>
      <c r="J970" s="69"/>
      <c r="K970" s="69">
        <f t="shared" si="443"/>
        <v>0</v>
      </c>
      <c r="L970" s="69"/>
      <c r="M970" s="69">
        <f t="shared" si="445"/>
        <v>-9335988.1300000008</v>
      </c>
      <c r="N970" s="190">
        <f t="shared" si="446"/>
        <v>0</v>
      </c>
    </row>
    <row r="971" spans="1:14" s="46" customFormat="1" x14ac:dyDescent="0.2">
      <c r="A971" s="43" t="s">
        <v>29</v>
      </c>
      <c r="B971" s="44" t="s">
        <v>834</v>
      </c>
      <c r="C971" s="45" t="s">
        <v>5</v>
      </c>
      <c r="D971" s="71">
        <v>29430</v>
      </c>
      <c r="E971" s="62"/>
      <c r="F971" s="62"/>
      <c r="G971" s="165">
        <f t="shared" si="442"/>
        <v>0</v>
      </c>
      <c r="H971" s="165"/>
      <c r="I971" s="69"/>
      <c r="J971" s="69"/>
      <c r="K971" s="69">
        <f t="shared" si="443"/>
        <v>0</v>
      </c>
      <c r="L971" s="69"/>
      <c r="M971" s="69">
        <f t="shared" si="445"/>
        <v>-29430</v>
      </c>
      <c r="N971" s="190">
        <f t="shared" si="446"/>
        <v>0</v>
      </c>
    </row>
    <row r="972" spans="1:14" s="46" customFormat="1" ht="33.75" x14ac:dyDescent="0.2">
      <c r="A972" s="43" t="s">
        <v>19</v>
      </c>
      <c r="B972" s="44" t="s">
        <v>835</v>
      </c>
      <c r="C972" s="45" t="s">
        <v>5</v>
      </c>
      <c r="D972" s="71">
        <v>3222980</v>
      </c>
      <c r="E972" s="62"/>
      <c r="F972" s="62"/>
      <c r="G972" s="165">
        <f t="shared" si="442"/>
        <v>0</v>
      </c>
      <c r="H972" s="165"/>
      <c r="I972" s="69"/>
      <c r="J972" s="69"/>
      <c r="K972" s="69">
        <f t="shared" si="443"/>
        <v>0</v>
      </c>
      <c r="L972" s="69"/>
      <c r="M972" s="69">
        <f t="shared" si="445"/>
        <v>-3222980</v>
      </c>
      <c r="N972" s="190">
        <f t="shared" si="446"/>
        <v>0</v>
      </c>
    </row>
    <row r="973" spans="1:14" s="42" customFormat="1" x14ac:dyDescent="0.2">
      <c r="A973" s="39" t="s">
        <v>32</v>
      </c>
      <c r="B973" s="40" t="s">
        <v>836</v>
      </c>
      <c r="C973" s="41" t="s">
        <v>5</v>
      </c>
      <c r="D973" s="163">
        <f>SUM(D974:D978)</f>
        <v>2509480.88</v>
      </c>
      <c r="E973" s="163">
        <f>SUM(E974:E978)</f>
        <v>0</v>
      </c>
      <c r="F973" s="163"/>
      <c r="G973" s="158">
        <f t="shared" ref="G973:G1036" si="463">F973-E973</f>
        <v>0</v>
      </c>
      <c r="H973" s="158"/>
      <c r="I973" s="163"/>
      <c r="J973" s="164"/>
      <c r="K973" s="164">
        <f t="shared" ref="K973:K1036" si="464">J973-I973</f>
        <v>0</v>
      </c>
      <c r="L973" s="164"/>
      <c r="M973" s="164">
        <f t="shared" ref="M973:M1036" si="465">J973-D973</f>
        <v>-2509480.88</v>
      </c>
      <c r="N973" s="154">
        <f t="shared" ref="N973:N1035" si="466">J973/D973*100</f>
        <v>0</v>
      </c>
    </row>
    <row r="974" spans="1:14" s="46" customFormat="1" x14ac:dyDescent="0.2">
      <c r="A974" s="43" t="s">
        <v>34</v>
      </c>
      <c r="B974" s="44" t="s">
        <v>837</v>
      </c>
      <c r="C974" s="45" t="s">
        <v>5</v>
      </c>
      <c r="D974" s="71">
        <v>143810.82999999999</v>
      </c>
      <c r="E974" s="62"/>
      <c r="F974" s="62"/>
      <c r="G974" s="165">
        <f t="shared" si="463"/>
        <v>0</v>
      </c>
      <c r="H974" s="165"/>
      <c r="I974" s="69"/>
      <c r="J974" s="69"/>
      <c r="K974" s="69">
        <f t="shared" si="464"/>
        <v>0</v>
      </c>
      <c r="L974" s="69"/>
      <c r="M974" s="69">
        <f t="shared" si="465"/>
        <v>-143810.82999999999</v>
      </c>
      <c r="N974" s="190">
        <f t="shared" si="466"/>
        <v>0</v>
      </c>
    </row>
    <row r="975" spans="1:14" s="46" customFormat="1" ht="22.5" x14ac:dyDescent="0.2">
      <c r="A975" s="43" t="s">
        <v>36</v>
      </c>
      <c r="B975" s="44" t="s">
        <v>838</v>
      </c>
      <c r="C975" s="45" t="s">
        <v>5</v>
      </c>
      <c r="D975" s="71">
        <v>49990</v>
      </c>
      <c r="E975" s="62"/>
      <c r="F975" s="62"/>
      <c r="G975" s="165">
        <f t="shared" si="463"/>
        <v>0</v>
      </c>
      <c r="H975" s="165"/>
      <c r="I975" s="69"/>
      <c r="J975" s="69"/>
      <c r="K975" s="69">
        <f t="shared" si="464"/>
        <v>0</v>
      </c>
      <c r="L975" s="69"/>
      <c r="M975" s="69">
        <f t="shared" si="465"/>
        <v>-49990</v>
      </c>
      <c r="N975" s="190">
        <f t="shared" si="466"/>
        <v>0</v>
      </c>
    </row>
    <row r="976" spans="1:14" s="46" customFormat="1" ht="22.5" x14ac:dyDescent="0.2">
      <c r="A976" s="43" t="s">
        <v>67</v>
      </c>
      <c r="B976" s="44" t="s">
        <v>839</v>
      </c>
      <c r="C976" s="45" t="s">
        <v>5</v>
      </c>
      <c r="D976" s="71">
        <v>1581732.65</v>
      </c>
      <c r="E976" s="62"/>
      <c r="F976" s="62"/>
      <c r="G976" s="165">
        <f t="shared" si="463"/>
        <v>0</v>
      </c>
      <c r="H976" s="165"/>
      <c r="I976" s="69"/>
      <c r="J976" s="69"/>
      <c r="K976" s="69">
        <f t="shared" si="464"/>
        <v>0</v>
      </c>
      <c r="L976" s="69"/>
      <c r="M976" s="69">
        <f t="shared" si="465"/>
        <v>-1581732.65</v>
      </c>
      <c r="N976" s="190">
        <f t="shared" si="466"/>
        <v>0</v>
      </c>
    </row>
    <row r="977" spans="1:14" s="46" customFormat="1" ht="33.75" x14ac:dyDescent="0.2">
      <c r="A977" s="43" t="s">
        <v>38</v>
      </c>
      <c r="B977" s="44" t="s">
        <v>840</v>
      </c>
      <c r="C977" s="45" t="s">
        <v>5</v>
      </c>
      <c r="D977" s="71">
        <v>674159.64</v>
      </c>
      <c r="E977" s="62"/>
      <c r="F977" s="62"/>
      <c r="G977" s="165">
        <f t="shared" si="463"/>
        <v>0</v>
      </c>
      <c r="H977" s="165"/>
      <c r="I977" s="69"/>
      <c r="J977" s="69"/>
      <c r="K977" s="69">
        <f t="shared" si="464"/>
        <v>0</v>
      </c>
      <c r="L977" s="69"/>
      <c r="M977" s="69">
        <f t="shared" si="465"/>
        <v>-674159.64</v>
      </c>
      <c r="N977" s="190">
        <f t="shared" si="466"/>
        <v>0</v>
      </c>
    </row>
    <row r="978" spans="1:14" s="46" customFormat="1" ht="22.5" x14ac:dyDescent="0.2">
      <c r="A978" s="43" t="s">
        <v>40</v>
      </c>
      <c r="B978" s="44" t="s">
        <v>841</v>
      </c>
      <c r="C978" s="45" t="s">
        <v>5</v>
      </c>
      <c r="D978" s="71">
        <v>59787.76</v>
      </c>
      <c r="E978" s="62"/>
      <c r="F978" s="62"/>
      <c r="G978" s="165">
        <f t="shared" si="463"/>
        <v>0</v>
      </c>
      <c r="H978" s="165"/>
      <c r="I978" s="69"/>
      <c r="J978" s="69"/>
      <c r="K978" s="69">
        <f t="shared" si="464"/>
        <v>0</v>
      </c>
      <c r="L978" s="69"/>
      <c r="M978" s="69">
        <f t="shared" si="465"/>
        <v>-59787.76</v>
      </c>
      <c r="N978" s="190">
        <f t="shared" si="466"/>
        <v>0</v>
      </c>
    </row>
    <row r="979" spans="1:14" s="42" customFormat="1" x14ac:dyDescent="0.2">
      <c r="A979" s="39" t="s">
        <v>73</v>
      </c>
      <c r="B979" s="40" t="s">
        <v>842</v>
      </c>
      <c r="C979" s="41" t="s">
        <v>5</v>
      </c>
      <c r="D979" s="162">
        <f>D980</f>
        <v>47252</v>
      </c>
      <c r="E979" s="163">
        <f>E980</f>
        <v>0</v>
      </c>
      <c r="F979" s="163"/>
      <c r="G979" s="158">
        <f t="shared" si="463"/>
        <v>0</v>
      </c>
      <c r="H979" s="158"/>
      <c r="I979" s="163"/>
      <c r="J979" s="164"/>
      <c r="K979" s="164">
        <f t="shared" si="464"/>
        <v>0</v>
      </c>
      <c r="L979" s="164"/>
      <c r="M979" s="164">
        <f t="shared" si="465"/>
        <v>-47252</v>
      </c>
      <c r="N979" s="154">
        <f t="shared" si="466"/>
        <v>0</v>
      </c>
    </row>
    <row r="980" spans="1:14" s="46" customFormat="1" ht="33.75" x14ac:dyDescent="0.2">
      <c r="A980" s="43" t="s">
        <v>75</v>
      </c>
      <c r="B980" s="44" t="s">
        <v>843</v>
      </c>
      <c r="C980" s="45" t="s">
        <v>5</v>
      </c>
      <c r="D980" s="71">
        <v>47252</v>
      </c>
      <c r="E980" s="62"/>
      <c r="F980" s="62"/>
      <c r="G980" s="165">
        <f t="shared" si="463"/>
        <v>0</v>
      </c>
      <c r="H980" s="165"/>
      <c r="I980" s="69"/>
      <c r="J980" s="69"/>
      <c r="K980" s="69">
        <f t="shared" si="464"/>
        <v>0</v>
      </c>
      <c r="L980" s="69"/>
      <c r="M980" s="69">
        <f t="shared" si="465"/>
        <v>-47252</v>
      </c>
      <c r="N980" s="190">
        <f t="shared" si="466"/>
        <v>0</v>
      </c>
    </row>
    <row r="981" spans="1:14" s="42" customFormat="1" x14ac:dyDescent="0.2">
      <c r="A981" s="39" t="s">
        <v>42</v>
      </c>
      <c r="B981" s="40" t="s">
        <v>844</v>
      </c>
      <c r="C981" s="41" t="s">
        <v>5</v>
      </c>
      <c r="D981" s="162">
        <v>174955.21</v>
      </c>
      <c r="E981" s="163"/>
      <c r="F981" s="163"/>
      <c r="G981" s="158">
        <f t="shared" si="463"/>
        <v>0</v>
      </c>
      <c r="H981" s="158"/>
      <c r="I981" s="164"/>
      <c r="J981" s="164"/>
      <c r="K981" s="164">
        <f t="shared" si="464"/>
        <v>0</v>
      </c>
      <c r="L981" s="164"/>
      <c r="M981" s="164">
        <f t="shared" si="465"/>
        <v>-174955.21</v>
      </c>
      <c r="N981" s="154">
        <f t="shared" si="466"/>
        <v>0</v>
      </c>
    </row>
    <row r="982" spans="1:14" s="42" customFormat="1" ht="22.5" x14ac:dyDescent="0.2">
      <c r="A982" s="39" t="s">
        <v>44</v>
      </c>
      <c r="B982" s="40" t="s">
        <v>845</v>
      </c>
      <c r="C982" s="41" t="s">
        <v>5</v>
      </c>
      <c r="D982" s="163">
        <f>SUM(D983:D984)</f>
        <v>2967893.78</v>
      </c>
      <c r="E982" s="163">
        <f>SUM(E983:E984)</f>
        <v>0</v>
      </c>
      <c r="F982" s="163"/>
      <c r="G982" s="158">
        <f t="shared" si="463"/>
        <v>0</v>
      </c>
      <c r="H982" s="158"/>
      <c r="I982" s="163"/>
      <c r="J982" s="164"/>
      <c r="K982" s="164">
        <f t="shared" si="464"/>
        <v>0</v>
      </c>
      <c r="L982" s="164"/>
      <c r="M982" s="164">
        <f t="shared" si="465"/>
        <v>-2967893.78</v>
      </c>
      <c r="N982" s="154">
        <f t="shared" si="466"/>
        <v>0</v>
      </c>
    </row>
    <row r="983" spans="1:14" s="46" customFormat="1" ht="33.75" x14ac:dyDescent="0.2">
      <c r="A983" s="43" t="s">
        <v>79</v>
      </c>
      <c r="B983" s="44" t="s">
        <v>846</v>
      </c>
      <c r="C983" s="45" t="s">
        <v>5</v>
      </c>
      <c r="D983" s="71">
        <v>37154</v>
      </c>
      <c r="E983" s="62"/>
      <c r="F983" s="62"/>
      <c r="G983" s="165">
        <f t="shared" si="463"/>
        <v>0</v>
      </c>
      <c r="H983" s="165"/>
      <c r="I983" s="69"/>
      <c r="J983" s="69"/>
      <c r="K983" s="69">
        <f t="shared" si="464"/>
        <v>0</v>
      </c>
      <c r="L983" s="69"/>
      <c r="M983" s="69">
        <f t="shared" si="465"/>
        <v>-37154</v>
      </c>
      <c r="N983" s="190">
        <f t="shared" si="466"/>
        <v>0</v>
      </c>
    </row>
    <row r="984" spans="1:14" s="46" customFormat="1" ht="45" x14ac:dyDescent="0.2">
      <c r="A984" s="43" t="s">
        <v>46</v>
      </c>
      <c r="B984" s="44" t="s">
        <v>847</v>
      </c>
      <c r="C984" s="45" t="s">
        <v>5</v>
      </c>
      <c r="D984" s="71">
        <v>2930739.78</v>
      </c>
      <c r="E984" s="62"/>
      <c r="F984" s="62"/>
      <c r="G984" s="165">
        <f t="shared" si="463"/>
        <v>0</v>
      </c>
      <c r="H984" s="165"/>
      <c r="I984" s="69"/>
      <c r="J984" s="69"/>
      <c r="K984" s="69">
        <f t="shared" si="464"/>
        <v>0</v>
      </c>
      <c r="L984" s="69"/>
      <c r="M984" s="69">
        <f t="shared" si="465"/>
        <v>-2930739.78</v>
      </c>
      <c r="N984" s="190">
        <f t="shared" si="466"/>
        <v>0</v>
      </c>
    </row>
    <row r="985" spans="1:14" s="48" customFormat="1" ht="147.75" x14ac:dyDescent="0.2">
      <c r="A985" s="47" t="s">
        <v>848</v>
      </c>
      <c r="B985" s="37" t="s">
        <v>849</v>
      </c>
      <c r="C985" s="35" t="s">
        <v>5</v>
      </c>
      <c r="D985" s="158">
        <f>D986</f>
        <v>4663370</v>
      </c>
      <c r="E985" s="158">
        <f>E986</f>
        <v>4806620</v>
      </c>
      <c r="F985" s="158">
        <f>F986</f>
        <v>4806620</v>
      </c>
      <c r="G985" s="158">
        <f t="shared" si="463"/>
        <v>0</v>
      </c>
      <c r="H985" s="158">
        <f t="shared" ref="H985:H1031" si="467">F985/E985*100</f>
        <v>100</v>
      </c>
      <c r="I985" s="158">
        <f t="shared" ref="I985:J985" si="468">I986</f>
        <v>4806620</v>
      </c>
      <c r="J985" s="158">
        <f t="shared" si="468"/>
        <v>4806620</v>
      </c>
      <c r="K985" s="159">
        <f t="shared" si="464"/>
        <v>0</v>
      </c>
      <c r="L985" s="159">
        <f t="shared" ref="L985:L1036" si="469">J985/I985*100</f>
        <v>100</v>
      </c>
      <c r="M985" s="159">
        <f t="shared" si="465"/>
        <v>143250</v>
      </c>
      <c r="N985" s="155">
        <f t="shared" si="466"/>
        <v>103.0718128735228</v>
      </c>
    </row>
    <row r="986" spans="1:14" s="42" customFormat="1" ht="33.75" x14ac:dyDescent="0.2">
      <c r="A986" s="39" t="s">
        <v>226</v>
      </c>
      <c r="B986" s="40" t="s">
        <v>850</v>
      </c>
      <c r="C986" s="41" t="s">
        <v>5</v>
      </c>
      <c r="D986" s="163">
        <f>D987+D997</f>
        <v>4663370</v>
      </c>
      <c r="E986" s="163">
        <v>4806620</v>
      </c>
      <c r="F986" s="163">
        <f>F987+F997</f>
        <v>4806620</v>
      </c>
      <c r="G986" s="163">
        <f t="shared" si="463"/>
        <v>0</v>
      </c>
      <c r="H986" s="163">
        <f t="shared" si="467"/>
        <v>100</v>
      </c>
      <c r="I986" s="163">
        <f t="shared" ref="I986:J986" si="470">I987+I997</f>
        <v>4806620</v>
      </c>
      <c r="J986" s="163">
        <f t="shared" si="470"/>
        <v>4806620</v>
      </c>
      <c r="K986" s="164">
        <f t="shared" si="464"/>
        <v>0</v>
      </c>
      <c r="L986" s="164">
        <f t="shared" si="469"/>
        <v>100</v>
      </c>
      <c r="M986" s="164">
        <f t="shared" si="465"/>
        <v>143250</v>
      </c>
      <c r="N986" s="154">
        <f t="shared" si="466"/>
        <v>103.0718128735228</v>
      </c>
    </row>
    <row r="987" spans="1:14" s="42" customFormat="1" x14ac:dyDescent="0.2">
      <c r="A987" s="39" t="s">
        <v>13</v>
      </c>
      <c r="B987" s="40" t="s">
        <v>851</v>
      </c>
      <c r="C987" s="41" t="s">
        <v>5</v>
      </c>
      <c r="D987" s="163">
        <f>D988+D991</f>
        <v>3395499.65</v>
      </c>
      <c r="E987" s="163">
        <f>E988+E991</f>
        <v>0</v>
      </c>
      <c r="F987" s="163">
        <f>F988+F991+F995</f>
        <v>4806620</v>
      </c>
      <c r="G987" s="163">
        <f t="shared" si="463"/>
        <v>4806620</v>
      </c>
      <c r="H987" s="163"/>
      <c r="I987" s="163">
        <f t="shared" ref="I987:J987" si="471">I988+I991+I995</f>
        <v>4806620</v>
      </c>
      <c r="J987" s="163">
        <f t="shared" si="471"/>
        <v>4806620</v>
      </c>
      <c r="K987" s="164">
        <f t="shared" si="464"/>
        <v>0</v>
      </c>
      <c r="L987" s="164">
        <f t="shared" si="469"/>
        <v>100</v>
      </c>
      <c r="M987" s="164">
        <f t="shared" si="465"/>
        <v>1411120.35</v>
      </c>
      <c r="N987" s="154">
        <f t="shared" si="466"/>
        <v>141.55854794448294</v>
      </c>
    </row>
    <row r="988" spans="1:14" s="42" customFormat="1" ht="33.75" x14ac:dyDescent="0.2">
      <c r="A988" s="39" t="s">
        <v>15</v>
      </c>
      <c r="B988" s="40" t="s">
        <v>852</v>
      </c>
      <c r="C988" s="41" t="s">
        <v>5</v>
      </c>
      <c r="D988" s="163">
        <f>SUM(D989:D990)</f>
        <v>2846670</v>
      </c>
      <c r="E988" s="163">
        <f>SUM(E989:E990)</f>
        <v>0</v>
      </c>
      <c r="F988" s="163"/>
      <c r="G988" s="163">
        <f t="shared" si="463"/>
        <v>0</v>
      </c>
      <c r="H988" s="163"/>
      <c r="I988" s="163"/>
      <c r="J988" s="164"/>
      <c r="K988" s="164">
        <f t="shared" si="464"/>
        <v>0</v>
      </c>
      <c r="L988" s="164"/>
      <c r="M988" s="164">
        <f t="shared" si="465"/>
        <v>-2846670</v>
      </c>
      <c r="N988" s="154">
        <f t="shared" si="466"/>
        <v>0</v>
      </c>
    </row>
    <row r="989" spans="1:14" s="203" customFormat="1" x14ac:dyDescent="0.2">
      <c r="A989" s="124" t="s">
        <v>17</v>
      </c>
      <c r="B989" s="202" t="s">
        <v>853</v>
      </c>
      <c r="C989" s="156" t="s">
        <v>5</v>
      </c>
      <c r="D989" s="71">
        <v>2117560</v>
      </c>
      <c r="E989" s="62"/>
      <c r="F989" s="62"/>
      <c r="G989" s="62">
        <f t="shared" si="463"/>
        <v>0</v>
      </c>
      <c r="H989" s="62"/>
      <c r="I989" s="69"/>
      <c r="J989" s="69"/>
      <c r="K989" s="69">
        <f t="shared" si="464"/>
        <v>0</v>
      </c>
      <c r="L989" s="69"/>
      <c r="M989" s="69">
        <f t="shared" si="465"/>
        <v>-2117560</v>
      </c>
      <c r="N989" s="190">
        <f t="shared" si="466"/>
        <v>0</v>
      </c>
    </row>
    <row r="990" spans="1:14" s="203" customFormat="1" ht="22.5" x14ac:dyDescent="0.2">
      <c r="A990" s="124" t="s">
        <v>19</v>
      </c>
      <c r="B990" s="202" t="s">
        <v>854</v>
      </c>
      <c r="C990" s="156" t="s">
        <v>5</v>
      </c>
      <c r="D990" s="71">
        <v>729110</v>
      </c>
      <c r="E990" s="62"/>
      <c r="F990" s="62"/>
      <c r="G990" s="62">
        <f t="shared" si="463"/>
        <v>0</v>
      </c>
      <c r="H990" s="62"/>
      <c r="I990" s="69"/>
      <c r="J990" s="69"/>
      <c r="K990" s="69">
        <f t="shared" si="464"/>
        <v>0</v>
      </c>
      <c r="L990" s="69"/>
      <c r="M990" s="69">
        <f t="shared" si="465"/>
        <v>-729110</v>
      </c>
      <c r="N990" s="190">
        <f t="shared" si="466"/>
        <v>0</v>
      </c>
    </row>
    <row r="991" spans="1:14" s="42" customFormat="1" x14ac:dyDescent="0.2">
      <c r="A991" s="39" t="s">
        <v>32</v>
      </c>
      <c r="B991" s="40" t="s">
        <v>855</v>
      </c>
      <c r="C991" s="41" t="s">
        <v>5</v>
      </c>
      <c r="D991" s="163">
        <f>SUM(D992:D994)</f>
        <v>548829.65</v>
      </c>
      <c r="E991" s="163">
        <f>SUM(E992:E994)</f>
        <v>0</v>
      </c>
      <c r="F991" s="163"/>
      <c r="G991" s="158">
        <f t="shared" si="463"/>
        <v>0</v>
      </c>
      <c r="H991" s="158"/>
      <c r="I991" s="163"/>
      <c r="J991" s="164"/>
      <c r="K991" s="164">
        <f t="shared" si="464"/>
        <v>0</v>
      </c>
      <c r="L991" s="164"/>
      <c r="M991" s="164">
        <f t="shared" si="465"/>
        <v>-548829.65</v>
      </c>
      <c r="N991" s="154">
        <f t="shared" si="466"/>
        <v>0</v>
      </c>
    </row>
    <row r="992" spans="1:14" s="46" customFormat="1" x14ac:dyDescent="0.2">
      <c r="A992" s="43" t="s">
        <v>34</v>
      </c>
      <c r="B992" s="44" t="s">
        <v>856</v>
      </c>
      <c r="C992" s="45" t="s">
        <v>5</v>
      </c>
      <c r="D992" s="71">
        <v>7129.65</v>
      </c>
      <c r="E992" s="62"/>
      <c r="F992" s="62"/>
      <c r="G992" s="165">
        <f t="shared" si="463"/>
        <v>0</v>
      </c>
      <c r="H992" s="165"/>
      <c r="I992" s="69"/>
      <c r="J992" s="69"/>
      <c r="K992" s="69">
        <f t="shared" si="464"/>
        <v>0</v>
      </c>
      <c r="L992" s="69"/>
      <c r="M992" s="69">
        <f t="shared" si="465"/>
        <v>-7129.65</v>
      </c>
      <c r="N992" s="190">
        <f t="shared" si="466"/>
        <v>0</v>
      </c>
    </row>
    <row r="993" spans="1:14" s="46" customFormat="1" ht="33.75" x14ac:dyDescent="0.2">
      <c r="A993" s="43" t="s">
        <v>38</v>
      </c>
      <c r="B993" s="44" t="s">
        <v>857</v>
      </c>
      <c r="C993" s="45" t="s">
        <v>5</v>
      </c>
      <c r="D993" s="71">
        <v>531700</v>
      </c>
      <c r="E993" s="62"/>
      <c r="F993" s="62"/>
      <c r="G993" s="165">
        <f t="shared" si="463"/>
        <v>0</v>
      </c>
      <c r="H993" s="165"/>
      <c r="I993" s="69"/>
      <c r="J993" s="69"/>
      <c r="K993" s="69">
        <f t="shared" si="464"/>
        <v>0</v>
      </c>
      <c r="L993" s="69"/>
      <c r="M993" s="69">
        <f t="shared" si="465"/>
        <v>-531700</v>
      </c>
      <c r="N993" s="190">
        <f t="shared" si="466"/>
        <v>0</v>
      </c>
    </row>
    <row r="994" spans="1:14" s="46" customFormat="1" ht="22.5" x14ac:dyDescent="0.2">
      <c r="A994" s="43" t="s">
        <v>40</v>
      </c>
      <c r="B994" s="44" t="s">
        <v>858</v>
      </c>
      <c r="C994" s="45" t="s">
        <v>5</v>
      </c>
      <c r="D994" s="71">
        <v>10000</v>
      </c>
      <c r="E994" s="62"/>
      <c r="F994" s="62"/>
      <c r="G994" s="165">
        <f t="shared" si="463"/>
        <v>0</v>
      </c>
      <c r="H994" s="165"/>
      <c r="I994" s="69"/>
      <c r="J994" s="69"/>
      <c r="K994" s="69">
        <f t="shared" si="464"/>
        <v>0</v>
      </c>
      <c r="L994" s="69"/>
      <c r="M994" s="69">
        <f t="shared" si="465"/>
        <v>-10000</v>
      </c>
      <c r="N994" s="190">
        <f t="shared" si="466"/>
        <v>0</v>
      </c>
    </row>
    <row r="995" spans="1:14" s="46" customFormat="1" ht="36" x14ac:dyDescent="0.2">
      <c r="A995" s="106" t="s">
        <v>1182</v>
      </c>
      <c r="B995" s="44" t="s">
        <v>1456</v>
      </c>
      <c r="C995" s="45"/>
      <c r="D995" s="71"/>
      <c r="E995" s="62"/>
      <c r="F995" s="163">
        <f>F996</f>
        <v>4806620</v>
      </c>
      <c r="G995" s="163">
        <f t="shared" si="463"/>
        <v>4806620</v>
      </c>
      <c r="H995" s="163"/>
      <c r="I995" s="163">
        <f t="shared" ref="I995:J995" si="472">I996</f>
        <v>4806620</v>
      </c>
      <c r="J995" s="163">
        <f t="shared" si="472"/>
        <v>4806620</v>
      </c>
      <c r="K995" s="164">
        <f t="shared" si="464"/>
        <v>0</v>
      </c>
      <c r="L995" s="164">
        <f t="shared" si="469"/>
        <v>100</v>
      </c>
      <c r="M995" s="164">
        <f t="shared" si="465"/>
        <v>4806620</v>
      </c>
      <c r="N995" s="154"/>
    </row>
    <row r="996" spans="1:14" s="46" customFormat="1" ht="60" x14ac:dyDescent="0.2">
      <c r="A996" s="107" t="s">
        <v>1184</v>
      </c>
      <c r="B996" s="44" t="s">
        <v>1457</v>
      </c>
      <c r="C996" s="45"/>
      <c r="D996" s="71"/>
      <c r="E996" s="62"/>
      <c r="F996" s="62">
        <v>4806620</v>
      </c>
      <c r="G996" s="62">
        <f t="shared" si="463"/>
        <v>4806620</v>
      </c>
      <c r="H996" s="62"/>
      <c r="I996" s="69">
        <v>4806620</v>
      </c>
      <c r="J996" s="69">
        <v>4806620</v>
      </c>
      <c r="K996" s="69">
        <f t="shared" si="464"/>
        <v>0</v>
      </c>
      <c r="L996" s="69">
        <f t="shared" si="469"/>
        <v>100</v>
      </c>
      <c r="M996" s="69">
        <f t="shared" si="465"/>
        <v>4806620</v>
      </c>
      <c r="N996" s="190"/>
    </row>
    <row r="997" spans="1:14" s="42" customFormat="1" ht="22.5" x14ac:dyDescent="0.2">
      <c r="A997" s="39" t="s">
        <v>44</v>
      </c>
      <c r="B997" s="40" t="s">
        <v>859</v>
      </c>
      <c r="C997" s="41" t="s">
        <v>5</v>
      </c>
      <c r="D997" s="163">
        <f>D998</f>
        <v>1267870.3500000001</v>
      </c>
      <c r="E997" s="163">
        <f>E998</f>
        <v>0</v>
      </c>
      <c r="F997" s="163"/>
      <c r="G997" s="158">
        <f t="shared" si="463"/>
        <v>0</v>
      </c>
      <c r="H997" s="158"/>
      <c r="I997" s="163"/>
      <c r="J997" s="164"/>
      <c r="K997" s="164">
        <f t="shared" si="464"/>
        <v>0</v>
      </c>
      <c r="L997" s="164"/>
      <c r="M997" s="164">
        <f t="shared" si="465"/>
        <v>-1267870.3500000001</v>
      </c>
      <c r="N997" s="154">
        <f t="shared" si="466"/>
        <v>0</v>
      </c>
    </row>
    <row r="998" spans="1:14" s="46" customFormat="1" ht="33.75" x14ac:dyDescent="0.2">
      <c r="A998" s="43" t="s">
        <v>79</v>
      </c>
      <c r="B998" s="44" t="s">
        <v>1098</v>
      </c>
      <c r="C998" s="45" t="s">
        <v>5</v>
      </c>
      <c r="D998" s="71">
        <v>1267870.3500000001</v>
      </c>
      <c r="E998" s="62"/>
      <c r="F998" s="62"/>
      <c r="G998" s="165">
        <f t="shared" si="463"/>
        <v>0</v>
      </c>
      <c r="H998" s="165"/>
      <c r="I998" s="69"/>
      <c r="J998" s="69"/>
      <c r="K998" s="69">
        <f t="shared" si="464"/>
        <v>0</v>
      </c>
      <c r="L998" s="69"/>
      <c r="M998" s="69">
        <f t="shared" si="465"/>
        <v>-1267870.3500000001</v>
      </c>
      <c r="N998" s="190">
        <f t="shared" si="466"/>
        <v>0</v>
      </c>
    </row>
    <row r="999" spans="1:14" s="38" customFormat="1" ht="12" x14ac:dyDescent="0.2">
      <c r="A999" s="78" t="s">
        <v>860</v>
      </c>
      <c r="B999" s="37" t="s">
        <v>861</v>
      </c>
      <c r="C999" s="35" t="s">
        <v>5</v>
      </c>
      <c r="D999" s="158">
        <f>D1000+D1017</f>
        <v>4536578.3900000006</v>
      </c>
      <c r="E999" s="158">
        <f>E1000+E1017+E1025</f>
        <v>13540266</v>
      </c>
      <c r="F999" s="158">
        <f>F1000+F1017+F1025</f>
        <v>13457573</v>
      </c>
      <c r="G999" s="158">
        <f t="shared" si="463"/>
        <v>-82693</v>
      </c>
      <c r="H999" s="158">
        <f t="shared" si="467"/>
        <v>99.389280830967436</v>
      </c>
      <c r="I999" s="158">
        <f t="shared" ref="I999:J999" si="473">I1000+I1017+I1025</f>
        <v>13457573</v>
      </c>
      <c r="J999" s="158">
        <f t="shared" si="473"/>
        <v>13457573</v>
      </c>
      <c r="K999" s="159">
        <f t="shared" si="464"/>
        <v>0</v>
      </c>
      <c r="L999" s="159">
        <f t="shared" si="469"/>
        <v>100</v>
      </c>
      <c r="M999" s="159">
        <f t="shared" si="465"/>
        <v>8920994.6099999994</v>
      </c>
      <c r="N999" s="155">
        <f t="shared" si="466"/>
        <v>296.64588249295076</v>
      </c>
    </row>
    <row r="1000" spans="1:14" s="48" customFormat="1" ht="42.75" x14ac:dyDescent="0.2">
      <c r="A1000" s="47" t="s">
        <v>224</v>
      </c>
      <c r="B1000" s="37" t="s">
        <v>862</v>
      </c>
      <c r="C1000" s="35" t="s">
        <v>5</v>
      </c>
      <c r="D1000" s="158">
        <f>D1001</f>
        <v>2117753.9900000002</v>
      </c>
      <c r="E1000" s="158">
        <f>E1001</f>
        <v>692266</v>
      </c>
      <c r="F1000" s="158">
        <f>F1001</f>
        <v>609573</v>
      </c>
      <c r="G1000" s="158">
        <f t="shared" si="463"/>
        <v>-82693</v>
      </c>
      <c r="H1000" s="158">
        <f t="shared" si="467"/>
        <v>88.054736185223604</v>
      </c>
      <c r="I1000" s="158">
        <f t="shared" ref="I1000:J1001" si="474">I1001</f>
        <v>609573</v>
      </c>
      <c r="J1000" s="158">
        <f t="shared" si="474"/>
        <v>609573</v>
      </c>
      <c r="K1000" s="159">
        <f t="shared" si="464"/>
        <v>0</v>
      </c>
      <c r="L1000" s="159">
        <f t="shared" si="469"/>
        <v>100</v>
      </c>
      <c r="M1000" s="159">
        <f t="shared" si="465"/>
        <v>-1508180.9900000002</v>
      </c>
      <c r="N1000" s="155">
        <f t="shared" si="466"/>
        <v>28.783938213711025</v>
      </c>
    </row>
    <row r="1001" spans="1:14" s="42" customFormat="1" ht="33.75" x14ac:dyDescent="0.2">
      <c r="A1001" s="39" t="s">
        <v>226</v>
      </c>
      <c r="B1001" s="40" t="s">
        <v>863</v>
      </c>
      <c r="C1001" s="41" t="s">
        <v>5</v>
      </c>
      <c r="D1001" s="163">
        <f>D1002+D1014</f>
        <v>2117753.9900000002</v>
      </c>
      <c r="E1001" s="163">
        <v>692266</v>
      </c>
      <c r="F1001" s="163">
        <f>F1002</f>
        <v>609573</v>
      </c>
      <c r="G1001" s="163">
        <f t="shared" si="463"/>
        <v>-82693</v>
      </c>
      <c r="H1001" s="163">
        <f t="shared" si="467"/>
        <v>88.054736185223604</v>
      </c>
      <c r="I1001" s="163">
        <f t="shared" si="474"/>
        <v>609573</v>
      </c>
      <c r="J1001" s="163">
        <f t="shared" si="474"/>
        <v>609573</v>
      </c>
      <c r="K1001" s="164">
        <f t="shared" si="464"/>
        <v>0</v>
      </c>
      <c r="L1001" s="164">
        <f t="shared" si="469"/>
        <v>100</v>
      </c>
      <c r="M1001" s="164">
        <f t="shared" si="465"/>
        <v>-1508180.9900000002</v>
      </c>
      <c r="N1001" s="154">
        <f t="shared" si="466"/>
        <v>28.783938213711025</v>
      </c>
    </row>
    <row r="1002" spans="1:14" s="42" customFormat="1" x14ac:dyDescent="0.2">
      <c r="A1002" s="39" t="s">
        <v>13</v>
      </c>
      <c r="B1002" s="40" t="s">
        <v>864</v>
      </c>
      <c r="C1002" s="41" t="s">
        <v>5</v>
      </c>
      <c r="D1002" s="163">
        <f>D1003+D1005</f>
        <v>1682901.99</v>
      </c>
      <c r="E1002" s="163">
        <f>E1003+E1005</f>
        <v>0</v>
      </c>
      <c r="F1002" s="163">
        <f>F1012</f>
        <v>609573</v>
      </c>
      <c r="G1002" s="163">
        <f t="shared" si="463"/>
        <v>609573</v>
      </c>
      <c r="H1002" s="163"/>
      <c r="I1002" s="163">
        <f t="shared" ref="I1002:J1002" si="475">I1012</f>
        <v>609573</v>
      </c>
      <c r="J1002" s="163">
        <f t="shared" si="475"/>
        <v>609573</v>
      </c>
      <c r="K1002" s="164">
        <f t="shared" si="464"/>
        <v>0</v>
      </c>
      <c r="L1002" s="164">
        <f t="shared" si="469"/>
        <v>100</v>
      </c>
      <c r="M1002" s="164">
        <f t="shared" si="465"/>
        <v>-1073328.99</v>
      </c>
      <c r="N1002" s="154">
        <f t="shared" si="466"/>
        <v>36.221538961992671</v>
      </c>
    </row>
    <row r="1003" spans="1:14" s="42" customFormat="1" ht="33.75" x14ac:dyDescent="0.2">
      <c r="A1003" s="39" t="s">
        <v>15</v>
      </c>
      <c r="B1003" s="40" t="s">
        <v>865</v>
      </c>
      <c r="C1003" s="41" t="s">
        <v>5</v>
      </c>
      <c r="D1003" s="163">
        <f>D1004</f>
        <v>123856.32000000001</v>
      </c>
      <c r="E1003" s="163">
        <f>E1004</f>
        <v>0</v>
      </c>
      <c r="F1003" s="163"/>
      <c r="G1003" s="163">
        <f t="shared" si="463"/>
        <v>0</v>
      </c>
      <c r="H1003" s="163"/>
      <c r="I1003" s="163"/>
      <c r="J1003" s="164"/>
      <c r="K1003" s="164">
        <f t="shared" si="464"/>
        <v>0</v>
      </c>
      <c r="L1003" s="164"/>
      <c r="M1003" s="164">
        <f t="shared" si="465"/>
        <v>-123856.32000000001</v>
      </c>
      <c r="N1003" s="154">
        <f t="shared" si="466"/>
        <v>0</v>
      </c>
    </row>
    <row r="1004" spans="1:14" s="46" customFormat="1" x14ac:dyDescent="0.2">
      <c r="A1004" s="43" t="s">
        <v>29</v>
      </c>
      <c r="B1004" s="44" t="s">
        <v>866</v>
      </c>
      <c r="C1004" s="45" t="s">
        <v>5</v>
      </c>
      <c r="D1004" s="71">
        <v>123856.32000000001</v>
      </c>
      <c r="E1004" s="62"/>
      <c r="F1004" s="62"/>
      <c r="G1004" s="165">
        <f t="shared" si="463"/>
        <v>0</v>
      </c>
      <c r="H1004" s="165"/>
      <c r="I1004" s="69"/>
      <c r="J1004" s="69"/>
      <c r="K1004" s="69">
        <f t="shared" si="464"/>
        <v>0</v>
      </c>
      <c r="L1004" s="69"/>
      <c r="M1004" s="69">
        <f t="shared" si="465"/>
        <v>-123856.32000000001</v>
      </c>
      <c r="N1004" s="190">
        <f t="shared" si="466"/>
        <v>0</v>
      </c>
    </row>
    <row r="1005" spans="1:14" s="42" customFormat="1" x14ac:dyDescent="0.2">
      <c r="A1005" s="39" t="s">
        <v>32</v>
      </c>
      <c r="B1005" s="40" t="s">
        <v>867</v>
      </c>
      <c r="C1005" s="41" t="s">
        <v>5</v>
      </c>
      <c r="D1005" s="163">
        <f>SUM(D1006:D1011)</f>
        <v>1559045.67</v>
      </c>
      <c r="E1005" s="163">
        <f>SUM(E1006:E1011)</f>
        <v>0</v>
      </c>
      <c r="F1005" s="163"/>
      <c r="G1005" s="163">
        <f t="shared" si="463"/>
        <v>0</v>
      </c>
      <c r="H1005" s="163"/>
      <c r="I1005" s="163"/>
      <c r="J1005" s="164"/>
      <c r="K1005" s="164">
        <f t="shared" si="464"/>
        <v>0</v>
      </c>
      <c r="L1005" s="164"/>
      <c r="M1005" s="164">
        <f t="shared" si="465"/>
        <v>-1559045.67</v>
      </c>
      <c r="N1005" s="154">
        <f t="shared" si="466"/>
        <v>0</v>
      </c>
    </row>
    <row r="1006" spans="1:14" s="46" customFormat="1" x14ac:dyDescent="0.2">
      <c r="A1006" s="43" t="s">
        <v>34</v>
      </c>
      <c r="B1006" s="44" t="s">
        <v>868</v>
      </c>
      <c r="C1006" s="45" t="s">
        <v>5</v>
      </c>
      <c r="D1006" s="71">
        <v>15999</v>
      </c>
      <c r="E1006" s="62"/>
      <c r="F1006" s="62"/>
      <c r="G1006" s="165">
        <f t="shared" si="463"/>
        <v>0</v>
      </c>
      <c r="H1006" s="165"/>
      <c r="I1006" s="69"/>
      <c r="J1006" s="69"/>
      <c r="K1006" s="69">
        <f t="shared" si="464"/>
        <v>0</v>
      </c>
      <c r="L1006" s="69"/>
      <c r="M1006" s="69">
        <f t="shared" si="465"/>
        <v>-15999</v>
      </c>
      <c r="N1006" s="190">
        <f t="shared" si="466"/>
        <v>0</v>
      </c>
    </row>
    <row r="1007" spans="1:14" s="46" customFormat="1" ht="22.5" x14ac:dyDescent="0.2">
      <c r="A1007" s="43" t="s">
        <v>36</v>
      </c>
      <c r="B1007" s="44" t="s">
        <v>869</v>
      </c>
      <c r="C1007" s="45" t="s">
        <v>5</v>
      </c>
      <c r="D1007" s="71">
        <v>21575</v>
      </c>
      <c r="E1007" s="62"/>
      <c r="F1007" s="62"/>
      <c r="G1007" s="165">
        <f t="shared" si="463"/>
        <v>0</v>
      </c>
      <c r="H1007" s="165"/>
      <c r="I1007" s="69"/>
      <c r="J1007" s="69"/>
      <c r="K1007" s="69">
        <f t="shared" si="464"/>
        <v>0</v>
      </c>
      <c r="L1007" s="69"/>
      <c r="M1007" s="69">
        <f t="shared" si="465"/>
        <v>-21575</v>
      </c>
      <c r="N1007" s="190">
        <f t="shared" si="466"/>
        <v>0</v>
      </c>
    </row>
    <row r="1008" spans="1:14" s="46" customFormat="1" ht="22.5" x14ac:dyDescent="0.2">
      <c r="A1008" s="43" t="s">
        <v>67</v>
      </c>
      <c r="B1008" s="44" t="s">
        <v>870</v>
      </c>
      <c r="C1008" s="45" t="s">
        <v>5</v>
      </c>
      <c r="D1008" s="71">
        <v>1218080.46</v>
      </c>
      <c r="E1008" s="62"/>
      <c r="F1008" s="62"/>
      <c r="G1008" s="165">
        <f t="shared" si="463"/>
        <v>0</v>
      </c>
      <c r="H1008" s="165"/>
      <c r="I1008" s="69"/>
      <c r="J1008" s="69"/>
      <c r="K1008" s="69">
        <f t="shared" si="464"/>
        <v>0</v>
      </c>
      <c r="L1008" s="69"/>
      <c r="M1008" s="69">
        <f t="shared" si="465"/>
        <v>-1218080.46</v>
      </c>
      <c r="N1008" s="190">
        <f t="shared" si="466"/>
        <v>0</v>
      </c>
    </row>
    <row r="1009" spans="1:14" s="46" customFormat="1" ht="33.75" x14ac:dyDescent="0.2">
      <c r="A1009" s="43" t="s">
        <v>69</v>
      </c>
      <c r="B1009" s="44" t="s">
        <v>871</v>
      </c>
      <c r="C1009" s="45" t="s">
        <v>5</v>
      </c>
      <c r="D1009" s="71">
        <v>78746.52</v>
      </c>
      <c r="E1009" s="62"/>
      <c r="F1009" s="62"/>
      <c r="G1009" s="165">
        <f t="shared" si="463"/>
        <v>0</v>
      </c>
      <c r="H1009" s="165"/>
      <c r="I1009" s="69"/>
      <c r="J1009" s="69"/>
      <c r="K1009" s="69">
        <f t="shared" si="464"/>
        <v>0</v>
      </c>
      <c r="L1009" s="69"/>
      <c r="M1009" s="69">
        <f t="shared" si="465"/>
        <v>-78746.52</v>
      </c>
      <c r="N1009" s="190">
        <f t="shared" si="466"/>
        <v>0</v>
      </c>
    </row>
    <row r="1010" spans="1:14" s="46" customFormat="1" ht="33.75" x14ac:dyDescent="0.2">
      <c r="A1010" s="43" t="s">
        <v>38</v>
      </c>
      <c r="B1010" s="44" t="s">
        <v>872</v>
      </c>
      <c r="C1010" s="45" t="s">
        <v>5</v>
      </c>
      <c r="D1010" s="71">
        <v>197654.69</v>
      </c>
      <c r="E1010" s="62"/>
      <c r="F1010" s="62"/>
      <c r="G1010" s="165">
        <f t="shared" si="463"/>
        <v>0</v>
      </c>
      <c r="H1010" s="165"/>
      <c r="I1010" s="69"/>
      <c r="J1010" s="69"/>
      <c r="K1010" s="69">
        <f t="shared" si="464"/>
        <v>0</v>
      </c>
      <c r="L1010" s="69"/>
      <c r="M1010" s="69">
        <f t="shared" si="465"/>
        <v>-197654.69</v>
      </c>
      <c r="N1010" s="190">
        <f t="shared" si="466"/>
        <v>0</v>
      </c>
    </row>
    <row r="1011" spans="1:14" s="46" customFormat="1" ht="22.5" x14ac:dyDescent="0.2">
      <c r="A1011" s="43" t="s">
        <v>40</v>
      </c>
      <c r="B1011" s="44" t="s">
        <v>873</v>
      </c>
      <c r="C1011" s="45" t="s">
        <v>5</v>
      </c>
      <c r="D1011" s="71">
        <v>26990</v>
      </c>
      <c r="E1011" s="62"/>
      <c r="F1011" s="62"/>
      <c r="G1011" s="165">
        <f t="shared" si="463"/>
        <v>0</v>
      </c>
      <c r="H1011" s="165"/>
      <c r="I1011" s="69"/>
      <c r="J1011" s="69"/>
      <c r="K1011" s="69">
        <f t="shared" si="464"/>
        <v>0</v>
      </c>
      <c r="L1011" s="69"/>
      <c r="M1011" s="69">
        <f t="shared" si="465"/>
        <v>-26990</v>
      </c>
      <c r="N1011" s="190">
        <f t="shared" si="466"/>
        <v>0</v>
      </c>
    </row>
    <row r="1012" spans="1:14" s="42" customFormat="1" ht="36" x14ac:dyDescent="0.2">
      <c r="A1012" s="106" t="s">
        <v>1182</v>
      </c>
      <c r="B1012" s="40" t="s">
        <v>1458</v>
      </c>
      <c r="C1012" s="41"/>
      <c r="D1012" s="162"/>
      <c r="E1012" s="163"/>
      <c r="F1012" s="163">
        <f>F1013</f>
        <v>609573</v>
      </c>
      <c r="G1012" s="163">
        <f t="shared" si="463"/>
        <v>609573</v>
      </c>
      <c r="H1012" s="163"/>
      <c r="I1012" s="163">
        <f t="shared" ref="I1012:J1012" si="476">I1013</f>
        <v>609573</v>
      </c>
      <c r="J1012" s="163">
        <f t="shared" si="476"/>
        <v>609573</v>
      </c>
      <c r="K1012" s="164">
        <f t="shared" si="464"/>
        <v>0</v>
      </c>
      <c r="L1012" s="164">
        <f t="shared" si="469"/>
        <v>100</v>
      </c>
      <c r="M1012" s="164">
        <f t="shared" si="465"/>
        <v>609573</v>
      </c>
      <c r="N1012" s="154"/>
    </row>
    <row r="1013" spans="1:14" s="46" customFormat="1" ht="60" x14ac:dyDescent="0.2">
      <c r="A1013" s="107" t="s">
        <v>1184</v>
      </c>
      <c r="B1013" s="44" t="s">
        <v>1459</v>
      </c>
      <c r="C1013" s="45"/>
      <c r="D1013" s="71"/>
      <c r="E1013" s="62"/>
      <c r="F1013" s="62">
        <v>609573</v>
      </c>
      <c r="G1013" s="165">
        <f t="shared" si="463"/>
        <v>609573</v>
      </c>
      <c r="H1013" s="165"/>
      <c r="I1013" s="69">
        <v>609573</v>
      </c>
      <c r="J1013" s="69">
        <v>609573</v>
      </c>
      <c r="K1013" s="69">
        <f t="shared" si="464"/>
        <v>0</v>
      </c>
      <c r="L1013" s="69">
        <f t="shared" si="469"/>
        <v>100</v>
      </c>
      <c r="M1013" s="69">
        <f t="shared" si="465"/>
        <v>609573</v>
      </c>
      <c r="N1013" s="190"/>
    </row>
    <row r="1014" spans="1:14" s="42" customFormat="1" ht="22.5" x14ac:dyDescent="0.2">
      <c r="A1014" s="39" t="s">
        <v>44</v>
      </c>
      <c r="B1014" s="40" t="s">
        <v>874</v>
      </c>
      <c r="C1014" s="41" t="s">
        <v>5</v>
      </c>
      <c r="D1014" s="163">
        <f>SUM(D1015:D1016)</f>
        <v>434852</v>
      </c>
      <c r="E1014" s="163"/>
      <c r="F1014" s="163"/>
      <c r="G1014" s="158">
        <f t="shared" si="463"/>
        <v>0</v>
      </c>
      <c r="H1014" s="158"/>
      <c r="I1014" s="163"/>
      <c r="J1014" s="164"/>
      <c r="K1014" s="164">
        <f t="shared" si="464"/>
        <v>0</v>
      </c>
      <c r="L1014" s="164"/>
      <c r="M1014" s="164">
        <f t="shared" si="465"/>
        <v>-434852</v>
      </c>
      <c r="N1014" s="154"/>
    </row>
    <row r="1015" spans="1:14" s="46" customFormat="1" ht="33.75" x14ac:dyDescent="0.2">
      <c r="A1015" s="43" t="s">
        <v>79</v>
      </c>
      <c r="B1015" s="44" t="s">
        <v>875</v>
      </c>
      <c r="C1015" s="45" t="s">
        <v>5</v>
      </c>
      <c r="D1015" s="71">
        <v>73489</v>
      </c>
      <c r="E1015" s="62"/>
      <c r="F1015" s="62"/>
      <c r="G1015" s="165">
        <f t="shared" si="463"/>
        <v>0</v>
      </c>
      <c r="H1015" s="165"/>
      <c r="I1015" s="69"/>
      <c r="J1015" s="69"/>
      <c r="K1015" s="69">
        <f t="shared" si="464"/>
        <v>0</v>
      </c>
      <c r="L1015" s="69"/>
      <c r="M1015" s="69">
        <f t="shared" si="465"/>
        <v>-73489</v>
      </c>
      <c r="N1015" s="190">
        <f t="shared" si="466"/>
        <v>0</v>
      </c>
    </row>
    <row r="1016" spans="1:14" s="46" customFormat="1" ht="45" x14ac:dyDescent="0.2">
      <c r="A1016" s="43" t="s">
        <v>46</v>
      </c>
      <c r="B1016" s="44" t="s">
        <v>876</v>
      </c>
      <c r="C1016" s="45" t="s">
        <v>5</v>
      </c>
      <c r="D1016" s="71">
        <v>361363</v>
      </c>
      <c r="E1016" s="62"/>
      <c r="F1016" s="62"/>
      <c r="G1016" s="165">
        <f t="shared" si="463"/>
        <v>0</v>
      </c>
      <c r="H1016" s="165"/>
      <c r="I1016" s="69"/>
      <c r="J1016" s="69"/>
      <c r="K1016" s="69">
        <f t="shared" si="464"/>
        <v>0</v>
      </c>
      <c r="L1016" s="69"/>
      <c r="M1016" s="69">
        <f t="shared" si="465"/>
        <v>-361363</v>
      </c>
      <c r="N1016" s="190">
        <f t="shared" si="466"/>
        <v>0</v>
      </c>
    </row>
    <row r="1017" spans="1:14" s="42" customFormat="1" ht="84.75" x14ac:dyDescent="0.2">
      <c r="A1017" s="47" t="s">
        <v>877</v>
      </c>
      <c r="B1017" s="40" t="s">
        <v>878</v>
      </c>
      <c r="C1017" s="41" t="s">
        <v>5</v>
      </c>
      <c r="D1017" s="163">
        <f t="shared" ref="D1017:F1019" si="477">D1018</f>
        <v>2418824.4000000004</v>
      </c>
      <c r="E1017" s="158">
        <f t="shared" si="477"/>
        <v>2112000</v>
      </c>
      <c r="F1017" s="158">
        <f t="shared" si="477"/>
        <v>2112000</v>
      </c>
      <c r="G1017" s="158">
        <f t="shared" si="463"/>
        <v>0</v>
      </c>
      <c r="H1017" s="158">
        <f t="shared" si="467"/>
        <v>100</v>
      </c>
      <c r="I1017" s="158">
        <f t="shared" ref="I1017:J1018" si="478">I1018</f>
        <v>2112000</v>
      </c>
      <c r="J1017" s="158">
        <f t="shared" si="478"/>
        <v>2112000</v>
      </c>
      <c r="K1017" s="164">
        <f t="shared" si="464"/>
        <v>0</v>
      </c>
      <c r="L1017" s="164">
        <f t="shared" si="469"/>
        <v>100</v>
      </c>
      <c r="M1017" s="164">
        <f t="shared" si="465"/>
        <v>-306824.40000000037</v>
      </c>
      <c r="N1017" s="154">
        <f t="shared" si="466"/>
        <v>87.315143670619477</v>
      </c>
    </row>
    <row r="1018" spans="1:14" s="42" customFormat="1" ht="33.75" x14ac:dyDescent="0.2">
      <c r="A1018" s="39" t="s">
        <v>226</v>
      </c>
      <c r="B1018" s="40" t="s">
        <v>879</v>
      </c>
      <c r="C1018" s="41" t="s">
        <v>5</v>
      </c>
      <c r="D1018" s="163">
        <f t="shared" si="477"/>
        <v>2418824.4000000004</v>
      </c>
      <c r="E1018" s="163">
        <v>2112000</v>
      </c>
      <c r="F1018" s="163">
        <f>F1019</f>
        <v>2112000</v>
      </c>
      <c r="G1018" s="158">
        <f t="shared" si="463"/>
        <v>0</v>
      </c>
      <c r="H1018" s="158">
        <f t="shared" si="467"/>
        <v>100</v>
      </c>
      <c r="I1018" s="163">
        <f t="shared" si="478"/>
        <v>2112000</v>
      </c>
      <c r="J1018" s="163">
        <f t="shared" si="478"/>
        <v>2112000</v>
      </c>
      <c r="K1018" s="164">
        <f t="shared" si="464"/>
        <v>0</v>
      </c>
      <c r="L1018" s="164">
        <f t="shared" si="469"/>
        <v>100</v>
      </c>
      <c r="M1018" s="164">
        <f t="shared" si="465"/>
        <v>-306824.40000000037</v>
      </c>
      <c r="N1018" s="154">
        <f t="shared" si="466"/>
        <v>87.315143670619477</v>
      </c>
    </row>
    <row r="1019" spans="1:14" s="42" customFormat="1" x14ac:dyDescent="0.2">
      <c r="A1019" s="39" t="s">
        <v>13</v>
      </c>
      <c r="B1019" s="40" t="s">
        <v>880</v>
      </c>
      <c r="C1019" s="41" t="s">
        <v>5</v>
      </c>
      <c r="D1019" s="163">
        <f t="shared" si="477"/>
        <v>2418824.4000000004</v>
      </c>
      <c r="E1019" s="163">
        <f t="shared" si="477"/>
        <v>0</v>
      </c>
      <c r="F1019" s="163">
        <f>F1023</f>
        <v>2112000</v>
      </c>
      <c r="G1019" s="158">
        <f t="shared" si="463"/>
        <v>2112000</v>
      </c>
      <c r="H1019" s="158"/>
      <c r="I1019" s="163">
        <f t="shared" ref="I1019:J1019" si="479">I1023</f>
        <v>2112000</v>
      </c>
      <c r="J1019" s="163">
        <f t="shared" si="479"/>
        <v>2112000</v>
      </c>
      <c r="K1019" s="164">
        <f t="shared" si="464"/>
        <v>0</v>
      </c>
      <c r="L1019" s="164">
        <f t="shared" si="469"/>
        <v>100</v>
      </c>
      <c r="M1019" s="164">
        <f t="shared" si="465"/>
        <v>-306824.40000000037</v>
      </c>
      <c r="N1019" s="154">
        <f t="shared" si="466"/>
        <v>87.315143670619477</v>
      </c>
    </row>
    <row r="1020" spans="1:14" s="42" customFormat="1" ht="33.75" x14ac:dyDescent="0.2">
      <c r="A1020" s="39" t="s">
        <v>15</v>
      </c>
      <c r="B1020" s="40" t="s">
        <v>881</v>
      </c>
      <c r="C1020" s="41" t="s">
        <v>5</v>
      </c>
      <c r="D1020" s="163">
        <f>SUM(D1021:D1022)</f>
        <v>2418824.4000000004</v>
      </c>
      <c r="E1020" s="163">
        <f>SUM(E1021:E1022)</f>
        <v>0</v>
      </c>
      <c r="F1020" s="163"/>
      <c r="G1020" s="158">
        <f t="shared" si="463"/>
        <v>0</v>
      </c>
      <c r="H1020" s="158"/>
      <c r="I1020" s="163"/>
      <c r="J1020" s="164"/>
      <c r="K1020" s="164">
        <f t="shared" si="464"/>
        <v>0</v>
      </c>
      <c r="L1020" s="164"/>
      <c r="M1020" s="164">
        <f t="shared" si="465"/>
        <v>-2418824.4000000004</v>
      </c>
      <c r="N1020" s="154">
        <f t="shared" si="466"/>
        <v>0</v>
      </c>
    </row>
    <row r="1021" spans="1:14" s="46" customFormat="1" x14ac:dyDescent="0.2">
      <c r="A1021" s="43" t="s">
        <v>17</v>
      </c>
      <c r="B1021" s="44" t="s">
        <v>882</v>
      </c>
      <c r="C1021" s="45" t="s">
        <v>5</v>
      </c>
      <c r="D1021" s="71">
        <v>1843495.12</v>
      </c>
      <c r="E1021" s="62"/>
      <c r="F1021" s="62"/>
      <c r="G1021" s="158">
        <f t="shared" si="463"/>
        <v>0</v>
      </c>
      <c r="H1021" s="158"/>
      <c r="I1021" s="69"/>
      <c r="J1021" s="164"/>
      <c r="K1021" s="164">
        <f t="shared" si="464"/>
        <v>0</v>
      </c>
      <c r="L1021" s="164"/>
      <c r="M1021" s="164">
        <f t="shared" si="465"/>
        <v>-1843495.12</v>
      </c>
      <c r="N1021" s="154">
        <f t="shared" si="466"/>
        <v>0</v>
      </c>
    </row>
    <row r="1022" spans="1:14" s="46" customFormat="1" ht="33.75" x14ac:dyDescent="0.2">
      <c r="A1022" s="43" t="s">
        <v>19</v>
      </c>
      <c r="B1022" s="44" t="s">
        <v>883</v>
      </c>
      <c r="C1022" s="45" t="s">
        <v>5</v>
      </c>
      <c r="D1022" s="71">
        <v>575329.28000000003</v>
      </c>
      <c r="E1022" s="62"/>
      <c r="F1022" s="62"/>
      <c r="G1022" s="158">
        <f t="shared" si="463"/>
        <v>0</v>
      </c>
      <c r="H1022" s="158"/>
      <c r="I1022" s="69"/>
      <c r="J1022" s="164"/>
      <c r="K1022" s="164">
        <f t="shared" si="464"/>
        <v>0</v>
      </c>
      <c r="L1022" s="164"/>
      <c r="M1022" s="164">
        <f t="shared" si="465"/>
        <v>-575329.28000000003</v>
      </c>
      <c r="N1022" s="154">
        <f t="shared" si="466"/>
        <v>0</v>
      </c>
    </row>
    <row r="1023" spans="1:14" s="46" customFormat="1" ht="36" x14ac:dyDescent="0.2">
      <c r="A1023" s="106" t="s">
        <v>1182</v>
      </c>
      <c r="B1023" s="44" t="s">
        <v>1460</v>
      </c>
      <c r="C1023" s="45"/>
      <c r="D1023" s="71"/>
      <c r="E1023" s="62"/>
      <c r="F1023" s="163">
        <f>F1024</f>
        <v>2112000</v>
      </c>
      <c r="G1023" s="158">
        <f t="shared" si="463"/>
        <v>2112000</v>
      </c>
      <c r="H1023" s="158"/>
      <c r="I1023" s="163">
        <f t="shared" ref="I1023:J1023" si="480">I1024</f>
        <v>2112000</v>
      </c>
      <c r="J1023" s="163">
        <f t="shared" si="480"/>
        <v>2112000</v>
      </c>
      <c r="K1023" s="164">
        <f t="shared" si="464"/>
        <v>0</v>
      </c>
      <c r="L1023" s="164">
        <f t="shared" si="469"/>
        <v>100</v>
      </c>
      <c r="M1023" s="164">
        <f t="shared" si="465"/>
        <v>2112000</v>
      </c>
      <c r="N1023" s="154"/>
    </row>
    <row r="1024" spans="1:14" s="46" customFormat="1" ht="60" x14ac:dyDescent="0.2">
      <c r="A1024" s="107" t="s">
        <v>1184</v>
      </c>
      <c r="B1024" s="44" t="s">
        <v>1461</v>
      </c>
      <c r="C1024" s="45"/>
      <c r="D1024" s="71"/>
      <c r="E1024" s="62"/>
      <c r="F1024" s="62">
        <v>2112000</v>
      </c>
      <c r="G1024" s="158">
        <f t="shared" si="463"/>
        <v>2112000</v>
      </c>
      <c r="H1024" s="158"/>
      <c r="I1024" s="69">
        <v>2112000</v>
      </c>
      <c r="J1024" s="164">
        <v>2112000</v>
      </c>
      <c r="K1024" s="164">
        <f t="shared" si="464"/>
        <v>0</v>
      </c>
      <c r="L1024" s="164">
        <f t="shared" si="469"/>
        <v>100</v>
      </c>
      <c r="M1024" s="164">
        <f t="shared" si="465"/>
        <v>2112000</v>
      </c>
      <c r="N1024" s="154"/>
    </row>
    <row r="1025" spans="1:14" s="46" customFormat="1" ht="158.25" x14ac:dyDescent="0.2">
      <c r="A1025" s="145" t="s">
        <v>1234</v>
      </c>
      <c r="B1025" s="147" t="s">
        <v>1241</v>
      </c>
      <c r="C1025" s="45"/>
      <c r="D1025" s="71"/>
      <c r="E1025" s="158">
        <f>E1026</f>
        <v>10736000</v>
      </c>
      <c r="F1025" s="158">
        <f>F1026</f>
        <v>10736000</v>
      </c>
      <c r="G1025" s="158">
        <f t="shared" si="463"/>
        <v>0</v>
      </c>
      <c r="H1025" s="158">
        <f t="shared" si="467"/>
        <v>100</v>
      </c>
      <c r="I1025" s="158">
        <f t="shared" ref="I1025:J1027" si="481">I1026</f>
        <v>10736000</v>
      </c>
      <c r="J1025" s="158">
        <f t="shared" si="481"/>
        <v>10736000</v>
      </c>
      <c r="K1025" s="164">
        <f t="shared" si="464"/>
        <v>0</v>
      </c>
      <c r="L1025" s="159">
        <f t="shared" si="469"/>
        <v>100</v>
      </c>
      <c r="M1025" s="159">
        <f t="shared" si="465"/>
        <v>10736000</v>
      </c>
      <c r="N1025" s="154"/>
    </row>
    <row r="1026" spans="1:14" s="46" customFormat="1" ht="22.5" x14ac:dyDescent="0.2">
      <c r="A1026" s="127" t="s">
        <v>1240</v>
      </c>
      <c r="B1026" s="126" t="s">
        <v>1242</v>
      </c>
      <c r="C1026" s="45"/>
      <c r="D1026" s="71"/>
      <c r="E1026" s="62">
        <v>10736000</v>
      </c>
      <c r="F1026" s="62">
        <f>F1027</f>
        <v>10736000</v>
      </c>
      <c r="G1026" s="158">
        <f t="shared" si="463"/>
        <v>0</v>
      </c>
      <c r="H1026" s="158">
        <f t="shared" si="467"/>
        <v>100</v>
      </c>
      <c r="I1026" s="62">
        <f t="shared" si="481"/>
        <v>10736000</v>
      </c>
      <c r="J1026" s="62">
        <f t="shared" si="481"/>
        <v>10736000</v>
      </c>
      <c r="K1026" s="164">
        <f t="shared" si="464"/>
        <v>0</v>
      </c>
      <c r="L1026" s="164">
        <f t="shared" si="469"/>
        <v>100</v>
      </c>
      <c r="M1026" s="164">
        <f t="shared" si="465"/>
        <v>10736000</v>
      </c>
      <c r="N1026" s="154"/>
    </row>
    <row r="1027" spans="1:14" s="46" customFormat="1" ht="36" x14ac:dyDescent="0.2">
      <c r="A1027" s="106" t="s">
        <v>1182</v>
      </c>
      <c r="B1027" s="126" t="s">
        <v>1243</v>
      </c>
      <c r="C1027" s="45"/>
      <c r="D1027" s="71"/>
      <c r="E1027" s="62"/>
      <c r="F1027" s="62">
        <f>F1028</f>
        <v>10736000</v>
      </c>
      <c r="G1027" s="163">
        <f t="shared" si="463"/>
        <v>10736000</v>
      </c>
      <c r="H1027" s="158"/>
      <c r="I1027" s="62">
        <f t="shared" si="481"/>
        <v>10736000</v>
      </c>
      <c r="J1027" s="62">
        <f t="shared" si="481"/>
        <v>10736000</v>
      </c>
      <c r="K1027" s="164">
        <f t="shared" si="464"/>
        <v>0</v>
      </c>
      <c r="L1027" s="164">
        <f t="shared" si="469"/>
        <v>100</v>
      </c>
      <c r="M1027" s="164">
        <f t="shared" si="465"/>
        <v>10736000</v>
      </c>
      <c r="N1027" s="154"/>
    </row>
    <row r="1028" spans="1:14" s="46" customFormat="1" ht="60" x14ac:dyDescent="0.2">
      <c r="A1028" s="107" t="s">
        <v>1184</v>
      </c>
      <c r="B1028" s="126" t="s">
        <v>1244</v>
      </c>
      <c r="C1028" s="45"/>
      <c r="D1028" s="71"/>
      <c r="E1028" s="62"/>
      <c r="F1028" s="62">
        <v>10736000</v>
      </c>
      <c r="G1028" s="163">
        <f t="shared" si="463"/>
        <v>10736000</v>
      </c>
      <c r="H1028" s="158"/>
      <c r="I1028" s="69">
        <v>10736000</v>
      </c>
      <c r="J1028" s="69">
        <v>10736000</v>
      </c>
      <c r="K1028" s="164">
        <f t="shared" si="464"/>
        <v>0</v>
      </c>
      <c r="L1028" s="164">
        <f t="shared" si="469"/>
        <v>100</v>
      </c>
      <c r="M1028" s="164">
        <f t="shared" si="465"/>
        <v>10736000</v>
      </c>
      <c r="N1028" s="154"/>
    </row>
    <row r="1029" spans="1:14" s="38" customFormat="1" ht="24" x14ac:dyDescent="0.2">
      <c r="A1029" s="78" t="s">
        <v>884</v>
      </c>
      <c r="B1029" s="37" t="s">
        <v>885</v>
      </c>
      <c r="C1029" s="35" t="s">
        <v>5</v>
      </c>
      <c r="D1029" s="158">
        <f t="shared" ref="D1029:F1032" si="482">D1030</f>
        <v>1230707.3400000001</v>
      </c>
      <c r="E1029" s="158">
        <f>E1030+E1038</f>
        <v>12137000</v>
      </c>
      <c r="F1029" s="158">
        <f>F1030+F1038</f>
        <v>12137000</v>
      </c>
      <c r="G1029" s="158">
        <f t="shared" si="463"/>
        <v>0</v>
      </c>
      <c r="H1029" s="158">
        <f t="shared" si="467"/>
        <v>100</v>
      </c>
      <c r="I1029" s="158">
        <f t="shared" ref="I1029:J1029" si="483">I1030+I1038</f>
        <v>12137000</v>
      </c>
      <c r="J1029" s="158">
        <f t="shared" si="483"/>
        <v>12137000</v>
      </c>
      <c r="K1029" s="159">
        <f t="shared" si="464"/>
        <v>0</v>
      </c>
      <c r="L1029" s="159">
        <f t="shared" si="469"/>
        <v>100</v>
      </c>
      <c r="M1029" s="159">
        <f t="shared" si="465"/>
        <v>10906292.66</v>
      </c>
      <c r="N1029" s="155">
        <f t="shared" si="466"/>
        <v>986.18084133633261</v>
      </c>
    </row>
    <row r="1030" spans="1:14" s="42" customFormat="1" ht="84.75" x14ac:dyDescent="0.2">
      <c r="A1030" s="47" t="s">
        <v>877</v>
      </c>
      <c r="B1030" s="40" t="s">
        <v>886</v>
      </c>
      <c r="C1030" s="41" t="s">
        <v>5</v>
      </c>
      <c r="D1030" s="158">
        <f t="shared" si="482"/>
        <v>1230707.3400000001</v>
      </c>
      <c r="E1030" s="158">
        <f t="shared" si="482"/>
        <v>1728000</v>
      </c>
      <c r="F1030" s="158">
        <f t="shared" si="482"/>
        <v>1728000</v>
      </c>
      <c r="G1030" s="158">
        <f t="shared" si="463"/>
        <v>0</v>
      </c>
      <c r="H1030" s="158">
        <f t="shared" si="467"/>
        <v>100</v>
      </c>
      <c r="I1030" s="158">
        <f t="shared" ref="I1030:J1031" si="484">I1031</f>
        <v>1728000</v>
      </c>
      <c r="J1030" s="158">
        <f t="shared" si="484"/>
        <v>1728000</v>
      </c>
      <c r="K1030" s="159">
        <f t="shared" si="464"/>
        <v>0</v>
      </c>
      <c r="L1030" s="159">
        <f t="shared" si="469"/>
        <v>100</v>
      </c>
      <c r="M1030" s="159">
        <f t="shared" si="465"/>
        <v>497292.65999999992</v>
      </c>
      <c r="N1030" s="155">
        <f t="shared" si="466"/>
        <v>140.4070605445483</v>
      </c>
    </row>
    <row r="1031" spans="1:14" s="42" customFormat="1" ht="33.75" x14ac:dyDescent="0.2">
      <c r="A1031" s="39" t="s">
        <v>226</v>
      </c>
      <c r="B1031" s="40" t="s">
        <v>887</v>
      </c>
      <c r="C1031" s="41" t="s">
        <v>5</v>
      </c>
      <c r="D1031" s="163">
        <f t="shared" si="482"/>
        <v>1230707.3400000001</v>
      </c>
      <c r="E1031" s="163">
        <v>1728000</v>
      </c>
      <c r="F1031" s="163">
        <f>F1032</f>
        <v>1728000</v>
      </c>
      <c r="G1031" s="163">
        <f t="shared" si="463"/>
        <v>0</v>
      </c>
      <c r="H1031" s="163">
        <f t="shared" si="467"/>
        <v>100</v>
      </c>
      <c r="I1031" s="163">
        <f t="shared" si="484"/>
        <v>1728000</v>
      </c>
      <c r="J1031" s="163">
        <f t="shared" si="484"/>
        <v>1728000</v>
      </c>
      <c r="K1031" s="164">
        <f t="shared" si="464"/>
        <v>0</v>
      </c>
      <c r="L1031" s="164">
        <f t="shared" si="469"/>
        <v>100</v>
      </c>
      <c r="M1031" s="164">
        <f t="shared" si="465"/>
        <v>497292.65999999992</v>
      </c>
      <c r="N1031" s="154">
        <f t="shared" si="466"/>
        <v>140.4070605445483</v>
      </c>
    </row>
    <row r="1032" spans="1:14" s="42" customFormat="1" x14ac:dyDescent="0.2">
      <c r="A1032" s="39" t="s">
        <v>13</v>
      </c>
      <c r="B1032" s="40" t="s">
        <v>888</v>
      </c>
      <c r="C1032" s="41" t="s">
        <v>5</v>
      </c>
      <c r="D1032" s="163">
        <f t="shared" si="482"/>
        <v>1230707.3400000001</v>
      </c>
      <c r="E1032" s="163">
        <f t="shared" si="482"/>
        <v>0</v>
      </c>
      <c r="F1032" s="163">
        <f>F1036</f>
        <v>1728000</v>
      </c>
      <c r="G1032" s="163">
        <f t="shared" si="463"/>
        <v>1728000</v>
      </c>
      <c r="H1032" s="163"/>
      <c r="I1032" s="163">
        <f t="shared" ref="I1032:J1032" si="485">I1036</f>
        <v>1728000</v>
      </c>
      <c r="J1032" s="163">
        <f t="shared" si="485"/>
        <v>1728000</v>
      </c>
      <c r="K1032" s="164">
        <f t="shared" si="464"/>
        <v>0</v>
      </c>
      <c r="L1032" s="164">
        <f t="shared" si="469"/>
        <v>100</v>
      </c>
      <c r="M1032" s="164">
        <f t="shared" si="465"/>
        <v>497292.65999999992</v>
      </c>
      <c r="N1032" s="154">
        <f t="shared" si="466"/>
        <v>140.4070605445483</v>
      </c>
    </row>
    <row r="1033" spans="1:14" s="42" customFormat="1" ht="33.75" x14ac:dyDescent="0.2">
      <c r="A1033" s="39" t="s">
        <v>15</v>
      </c>
      <c r="B1033" s="40" t="s">
        <v>889</v>
      </c>
      <c r="C1033" s="41" t="s">
        <v>5</v>
      </c>
      <c r="D1033" s="163">
        <f>SUM(D1034:D1035)</f>
        <v>1230707.3400000001</v>
      </c>
      <c r="E1033" s="163">
        <f>SUM(E1034:E1035)</f>
        <v>0</v>
      </c>
      <c r="F1033" s="163"/>
      <c r="G1033" s="158">
        <f t="shared" si="463"/>
        <v>0</v>
      </c>
      <c r="H1033" s="158"/>
      <c r="I1033" s="163"/>
      <c r="J1033" s="163"/>
      <c r="K1033" s="164">
        <f t="shared" si="464"/>
        <v>0</v>
      </c>
      <c r="L1033" s="164"/>
      <c r="M1033" s="164">
        <f t="shared" si="465"/>
        <v>-1230707.3400000001</v>
      </c>
      <c r="N1033" s="154">
        <f t="shared" si="466"/>
        <v>0</v>
      </c>
    </row>
    <row r="1034" spans="1:14" s="46" customFormat="1" x14ac:dyDescent="0.2">
      <c r="A1034" s="43" t="s">
        <v>17</v>
      </c>
      <c r="B1034" s="44" t="s">
        <v>890</v>
      </c>
      <c r="C1034" s="45" t="s">
        <v>5</v>
      </c>
      <c r="D1034" s="71">
        <v>921344.13</v>
      </c>
      <c r="E1034" s="62"/>
      <c r="F1034" s="62"/>
      <c r="G1034" s="158">
        <f t="shared" si="463"/>
        <v>0</v>
      </c>
      <c r="H1034" s="158"/>
      <c r="I1034" s="62"/>
      <c r="J1034" s="62"/>
      <c r="K1034" s="164">
        <f t="shared" si="464"/>
        <v>0</v>
      </c>
      <c r="L1034" s="164"/>
      <c r="M1034" s="164">
        <f t="shared" si="465"/>
        <v>-921344.13</v>
      </c>
      <c r="N1034" s="154">
        <f t="shared" si="466"/>
        <v>0</v>
      </c>
    </row>
    <row r="1035" spans="1:14" s="46" customFormat="1" ht="33.75" x14ac:dyDescent="0.2">
      <c r="A1035" s="43" t="s">
        <v>19</v>
      </c>
      <c r="B1035" s="146" t="s">
        <v>891</v>
      </c>
      <c r="C1035" s="45" t="s">
        <v>5</v>
      </c>
      <c r="D1035" s="71">
        <v>309363.21000000002</v>
      </c>
      <c r="E1035" s="62"/>
      <c r="F1035" s="62"/>
      <c r="G1035" s="158">
        <f t="shared" si="463"/>
        <v>0</v>
      </c>
      <c r="H1035" s="158"/>
      <c r="I1035" s="62"/>
      <c r="J1035" s="62"/>
      <c r="K1035" s="164">
        <f t="shared" si="464"/>
        <v>0</v>
      </c>
      <c r="L1035" s="164"/>
      <c r="M1035" s="164">
        <f t="shared" si="465"/>
        <v>-309363.21000000002</v>
      </c>
      <c r="N1035" s="154">
        <f t="shared" si="466"/>
        <v>0</v>
      </c>
    </row>
    <row r="1036" spans="1:14" s="46" customFormat="1" ht="36" x14ac:dyDescent="0.2">
      <c r="A1036" s="106" t="s">
        <v>1182</v>
      </c>
      <c r="B1036" s="146" t="s">
        <v>1462</v>
      </c>
      <c r="C1036" s="45"/>
      <c r="D1036" s="71"/>
      <c r="E1036" s="62"/>
      <c r="F1036" s="163">
        <f>F1037</f>
        <v>1728000</v>
      </c>
      <c r="G1036" s="163">
        <f t="shared" si="463"/>
        <v>1728000</v>
      </c>
      <c r="H1036" s="158"/>
      <c r="I1036" s="163">
        <f t="shared" ref="I1036:J1036" si="486">I1037</f>
        <v>1728000</v>
      </c>
      <c r="J1036" s="163">
        <f t="shared" si="486"/>
        <v>1728000</v>
      </c>
      <c r="K1036" s="164">
        <f t="shared" si="464"/>
        <v>0</v>
      </c>
      <c r="L1036" s="164">
        <f t="shared" si="469"/>
        <v>100</v>
      </c>
      <c r="M1036" s="164">
        <f t="shared" si="465"/>
        <v>1728000</v>
      </c>
      <c r="N1036" s="154"/>
    </row>
    <row r="1037" spans="1:14" s="46" customFormat="1" ht="60" x14ac:dyDescent="0.2">
      <c r="A1037" s="107" t="s">
        <v>1184</v>
      </c>
      <c r="B1037" s="146" t="s">
        <v>1463</v>
      </c>
      <c r="C1037" s="45"/>
      <c r="D1037" s="71"/>
      <c r="E1037" s="62"/>
      <c r="F1037" s="62">
        <v>1728000</v>
      </c>
      <c r="G1037" s="62">
        <f t="shared" ref="G1037:G1100" si="487">F1037-E1037</f>
        <v>1728000</v>
      </c>
      <c r="H1037" s="62"/>
      <c r="I1037" s="69">
        <v>1728000</v>
      </c>
      <c r="J1037" s="69">
        <v>1728000</v>
      </c>
      <c r="K1037" s="69">
        <f t="shared" ref="K1037:K1100" si="488">J1037-I1037</f>
        <v>0</v>
      </c>
      <c r="L1037" s="69">
        <f t="shared" ref="L1037:L1099" si="489">J1037/I1037*100</f>
        <v>100</v>
      </c>
      <c r="M1037" s="69">
        <f t="shared" ref="M1037:M1100" si="490">J1037-D1037</f>
        <v>1728000</v>
      </c>
      <c r="N1037" s="154"/>
    </row>
    <row r="1038" spans="1:14" s="46" customFormat="1" ht="158.25" x14ac:dyDescent="0.2">
      <c r="A1038" s="145" t="s">
        <v>1234</v>
      </c>
      <c r="B1038" s="147" t="s">
        <v>1245</v>
      </c>
      <c r="C1038" s="45"/>
      <c r="D1038" s="71"/>
      <c r="E1038" s="158">
        <f>E1039</f>
        <v>10409000</v>
      </c>
      <c r="F1038" s="158">
        <f>F1039</f>
        <v>10409000</v>
      </c>
      <c r="G1038" s="158">
        <f t="shared" si="487"/>
        <v>0</v>
      </c>
      <c r="H1038" s="158">
        <f t="shared" ref="H1038:H1098" si="491">F1038/E1038*100</f>
        <v>100</v>
      </c>
      <c r="I1038" s="158">
        <f t="shared" ref="I1038:J1040" si="492">I1039</f>
        <v>10409000</v>
      </c>
      <c r="J1038" s="158">
        <f t="shared" si="492"/>
        <v>10409000</v>
      </c>
      <c r="K1038" s="159">
        <f t="shared" si="488"/>
        <v>0</v>
      </c>
      <c r="L1038" s="159">
        <f t="shared" si="489"/>
        <v>100</v>
      </c>
      <c r="M1038" s="159">
        <f t="shared" si="490"/>
        <v>10409000</v>
      </c>
      <c r="N1038" s="154"/>
    </row>
    <row r="1039" spans="1:14" s="46" customFormat="1" ht="22.5" x14ac:dyDescent="0.2">
      <c r="A1039" s="127" t="s">
        <v>1240</v>
      </c>
      <c r="B1039" s="126" t="s">
        <v>1246</v>
      </c>
      <c r="C1039" s="45"/>
      <c r="D1039" s="71"/>
      <c r="E1039" s="62">
        <v>10409000</v>
      </c>
      <c r="F1039" s="163">
        <f>F1040</f>
        <v>10409000</v>
      </c>
      <c r="G1039" s="158">
        <f t="shared" si="487"/>
        <v>0</v>
      </c>
      <c r="H1039" s="158"/>
      <c r="I1039" s="163">
        <f t="shared" si="492"/>
        <v>10409000</v>
      </c>
      <c r="J1039" s="163">
        <f t="shared" si="492"/>
        <v>10409000</v>
      </c>
      <c r="K1039" s="164">
        <f t="shared" si="488"/>
        <v>0</v>
      </c>
      <c r="L1039" s="164">
        <f t="shared" si="489"/>
        <v>100</v>
      </c>
      <c r="M1039" s="164">
        <f t="shared" si="490"/>
        <v>10409000</v>
      </c>
      <c r="N1039" s="154"/>
    </row>
    <row r="1040" spans="1:14" s="46" customFormat="1" ht="36" x14ac:dyDescent="0.2">
      <c r="A1040" s="106" t="s">
        <v>1182</v>
      </c>
      <c r="B1040" s="126" t="s">
        <v>1247</v>
      </c>
      <c r="C1040" s="45"/>
      <c r="D1040" s="71"/>
      <c r="E1040" s="62"/>
      <c r="F1040" s="163">
        <f>F1041</f>
        <v>10409000</v>
      </c>
      <c r="G1040" s="163">
        <f t="shared" si="487"/>
        <v>10409000</v>
      </c>
      <c r="H1040" s="158"/>
      <c r="I1040" s="163">
        <f t="shared" si="492"/>
        <v>10409000</v>
      </c>
      <c r="J1040" s="163">
        <f t="shared" si="492"/>
        <v>10409000</v>
      </c>
      <c r="K1040" s="164">
        <f t="shared" si="488"/>
        <v>0</v>
      </c>
      <c r="L1040" s="164">
        <f t="shared" si="489"/>
        <v>100</v>
      </c>
      <c r="M1040" s="164">
        <f t="shared" si="490"/>
        <v>10409000</v>
      </c>
      <c r="N1040" s="154"/>
    </row>
    <row r="1041" spans="1:14" s="46" customFormat="1" ht="60" x14ac:dyDescent="0.2">
      <c r="A1041" s="107" t="s">
        <v>1184</v>
      </c>
      <c r="B1041" s="126" t="s">
        <v>1248</v>
      </c>
      <c r="C1041" s="45"/>
      <c r="D1041" s="71"/>
      <c r="E1041" s="62"/>
      <c r="F1041" s="62">
        <v>10409000</v>
      </c>
      <c r="G1041" s="163">
        <f t="shared" si="487"/>
        <v>10409000</v>
      </c>
      <c r="H1041" s="158"/>
      <c r="I1041" s="69">
        <v>10409000</v>
      </c>
      <c r="J1041" s="69">
        <v>10409000</v>
      </c>
      <c r="K1041" s="164">
        <f t="shared" si="488"/>
        <v>0</v>
      </c>
      <c r="L1041" s="164">
        <f t="shared" si="489"/>
        <v>100</v>
      </c>
      <c r="M1041" s="164">
        <f t="shared" si="490"/>
        <v>10409000</v>
      </c>
      <c r="N1041" s="154"/>
    </row>
    <row r="1042" spans="1:14" s="38" customFormat="1" ht="36" x14ac:dyDescent="0.2">
      <c r="A1042" s="78" t="s">
        <v>892</v>
      </c>
      <c r="B1042" s="37" t="s">
        <v>893</v>
      </c>
      <c r="C1042" s="35" t="s">
        <v>5</v>
      </c>
      <c r="D1042" s="158">
        <f>D1043+D1060+D1071+D1085+D1106+D1097</f>
        <v>14136995.199999999</v>
      </c>
      <c r="E1042" s="158">
        <f>E1043+E1067+E1071+E1081+E1097+E1106+E1115</f>
        <v>76511730.319999993</v>
      </c>
      <c r="F1042" s="158">
        <f>F1043+F1067+F1071+F1081+F1097+F1106+F1115+F1092</f>
        <v>76701756.11999999</v>
      </c>
      <c r="G1042" s="158">
        <f t="shared" si="487"/>
        <v>190025.79999999702</v>
      </c>
      <c r="H1042" s="158">
        <f t="shared" si="491"/>
        <v>100.24836165540269</v>
      </c>
      <c r="I1042" s="158">
        <f t="shared" ref="I1042:J1042" si="493">I1043+I1067+I1071+I1081+I1097+I1106+I1115+I1092</f>
        <v>76701756.11999999</v>
      </c>
      <c r="J1042" s="158">
        <f t="shared" si="493"/>
        <v>76701756.11999999</v>
      </c>
      <c r="K1042" s="159">
        <f t="shared" si="488"/>
        <v>0</v>
      </c>
      <c r="L1042" s="159">
        <f t="shared" si="489"/>
        <v>100</v>
      </c>
      <c r="M1042" s="159">
        <f t="shared" si="490"/>
        <v>62564760.919999987</v>
      </c>
      <c r="N1042" s="155">
        <f t="shared" ref="N1042:N1100" si="494">J1042/D1042*100</f>
        <v>542.5605302603484</v>
      </c>
    </row>
    <row r="1043" spans="1:14" s="42" customFormat="1" x14ac:dyDescent="0.2">
      <c r="A1043" s="47" t="s">
        <v>23</v>
      </c>
      <c r="B1043" s="37" t="s">
        <v>894</v>
      </c>
      <c r="C1043" s="41" t="s">
        <v>5</v>
      </c>
      <c r="D1043" s="158">
        <f>D1044</f>
        <v>4370595</v>
      </c>
      <c r="E1043" s="158">
        <f>E1044</f>
        <v>366842</v>
      </c>
      <c r="F1043" s="158">
        <f>F1044</f>
        <v>366842</v>
      </c>
      <c r="G1043" s="158">
        <f t="shared" si="487"/>
        <v>0</v>
      </c>
      <c r="H1043" s="158">
        <f t="shared" si="491"/>
        <v>100</v>
      </c>
      <c r="I1043" s="158">
        <f t="shared" ref="I1043:J1044" si="495">I1044</f>
        <v>366842</v>
      </c>
      <c r="J1043" s="158">
        <f t="shared" si="495"/>
        <v>366842</v>
      </c>
      <c r="K1043" s="159">
        <f t="shared" si="488"/>
        <v>0</v>
      </c>
      <c r="L1043" s="159">
        <f t="shared" si="489"/>
        <v>100</v>
      </c>
      <c r="M1043" s="159">
        <f t="shared" si="490"/>
        <v>-4003753</v>
      </c>
      <c r="N1043" s="155">
        <f t="shared" si="494"/>
        <v>8.3934109657838345</v>
      </c>
    </row>
    <row r="1044" spans="1:14" s="42" customFormat="1" ht="33.75" x14ac:dyDescent="0.2">
      <c r="A1044" s="39" t="s">
        <v>1077</v>
      </c>
      <c r="B1044" s="40" t="s">
        <v>895</v>
      </c>
      <c r="C1044" s="41" t="s">
        <v>5</v>
      </c>
      <c r="D1044" s="163">
        <f>D1045+D1057</f>
        <v>4370595</v>
      </c>
      <c r="E1044" s="163">
        <v>366842</v>
      </c>
      <c r="F1044" s="163">
        <f>F1045</f>
        <v>366842</v>
      </c>
      <c r="G1044" s="163">
        <f t="shared" si="487"/>
        <v>0</v>
      </c>
      <c r="H1044" s="163">
        <f t="shared" si="491"/>
        <v>100</v>
      </c>
      <c r="I1044" s="163">
        <f t="shared" si="495"/>
        <v>366842</v>
      </c>
      <c r="J1044" s="163">
        <f t="shared" si="495"/>
        <v>366842</v>
      </c>
      <c r="K1044" s="164">
        <f t="shared" si="488"/>
        <v>0</v>
      </c>
      <c r="L1044" s="164">
        <f t="shared" si="489"/>
        <v>100</v>
      </c>
      <c r="M1044" s="164">
        <f t="shared" si="490"/>
        <v>-4003753</v>
      </c>
      <c r="N1044" s="154">
        <f t="shared" si="494"/>
        <v>8.3934109657838345</v>
      </c>
    </row>
    <row r="1045" spans="1:14" s="42" customFormat="1" x14ac:dyDescent="0.2">
      <c r="A1045" s="39" t="s">
        <v>13</v>
      </c>
      <c r="B1045" s="40" t="s">
        <v>896</v>
      </c>
      <c r="C1045" s="41" t="s">
        <v>5</v>
      </c>
      <c r="D1045" s="163">
        <f>D1046+D1050+D1055</f>
        <v>4293071.7300000004</v>
      </c>
      <c r="E1045" s="163">
        <f>E1046+E1050+E1055</f>
        <v>0</v>
      </c>
      <c r="F1045" s="163">
        <f>F1046+F1050+F1055+F1056+F1057</f>
        <v>366842</v>
      </c>
      <c r="G1045" s="163">
        <f t="shared" si="487"/>
        <v>366842</v>
      </c>
      <c r="H1045" s="163"/>
      <c r="I1045" s="163">
        <f t="shared" ref="I1045:J1045" si="496">I1046+I1050+I1055+I1056+I1057</f>
        <v>366842</v>
      </c>
      <c r="J1045" s="163">
        <f t="shared" si="496"/>
        <v>366842</v>
      </c>
      <c r="K1045" s="164">
        <f t="shared" si="488"/>
        <v>0</v>
      </c>
      <c r="L1045" s="164">
        <f t="shared" si="489"/>
        <v>100</v>
      </c>
      <c r="M1045" s="164">
        <f t="shared" si="490"/>
        <v>-3926229.7300000004</v>
      </c>
      <c r="N1045" s="154">
        <f t="shared" si="494"/>
        <v>8.544977188163589</v>
      </c>
    </row>
    <row r="1046" spans="1:14" s="42" customFormat="1" ht="33.75" x14ac:dyDescent="0.2">
      <c r="A1046" s="39" t="s">
        <v>15</v>
      </c>
      <c r="B1046" s="40" t="s">
        <v>897</v>
      </c>
      <c r="C1046" s="41" t="s">
        <v>5</v>
      </c>
      <c r="D1046" s="163">
        <f>SUM(D1047:D1049)</f>
        <v>3947820</v>
      </c>
      <c r="E1046" s="163">
        <f>SUM(E1047:E1049)</f>
        <v>0</v>
      </c>
      <c r="F1046" s="163">
        <f>SUM(F1047:F1049)</f>
        <v>96956</v>
      </c>
      <c r="G1046" s="163">
        <f t="shared" si="487"/>
        <v>96956</v>
      </c>
      <c r="H1046" s="163"/>
      <c r="I1046" s="163">
        <f t="shared" ref="I1046:J1046" si="497">SUM(I1047:I1049)</f>
        <v>96956</v>
      </c>
      <c r="J1046" s="163">
        <f t="shared" si="497"/>
        <v>96956</v>
      </c>
      <c r="K1046" s="164">
        <f t="shared" si="488"/>
        <v>0</v>
      </c>
      <c r="L1046" s="164">
        <f t="shared" si="489"/>
        <v>100</v>
      </c>
      <c r="M1046" s="164">
        <f t="shared" si="490"/>
        <v>-3850864</v>
      </c>
      <c r="N1046" s="154">
        <f t="shared" si="494"/>
        <v>2.4559377073929407</v>
      </c>
    </row>
    <row r="1047" spans="1:14" s="46" customFormat="1" x14ac:dyDescent="0.2">
      <c r="A1047" s="43" t="s">
        <v>17</v>
      </c>
      <c r="B1047" s="44" t="s">
        <v>898</v>
      </c>
      <c r="C1047" s="45" t="s">
        <v>5</v>
      </c>
      <c r="D1047" s="71">
        <v>3054740</v>
      </c>
      <c r="E1047" s="62"/>
      <c r="F1047" s="62"/>
      <c r="G1047" s="158">
        <f t="shared" si="487"/>
        <v>0</v>
      </c>
      <c r="H1047" s="158"/>
      <c r="I1047" s="69"/>
      <c r="J1047" s="164"/>
      <c r="K1047" s="164">
        <f t="shared" si="488"/>
        <v>0</v>
      </c>
      <c r="L1047" s="164"/>
      <c r="M1047" s="164">
        <f t="shared" si="490"/>
        <v>-3054740</v>
      </c>
      <c r="N1047" s="154">
        <f t="shared" si="494"/>
        <v>0</v>
      </c>
    </row>
    <row r="1048" spans="1:14" s="46" customFormat="1" x14ac:dyDescent="0.2">
      <c r="A1048" s="43" t="s">
        <v>29</v>
      </c>
      <c r="B1048" s="44" t="s">
        <v>899</v>
      </c>
      <c r="C1048" s="45" t="s">
        <v>5</v>
      </c>
      <c r="D1048" s="71">
        <v>114820</v>
      </c>
      <c r="E1048" s="62"/>
      <c r="F1048" s="62">
        <v>96956</v>
      </c>
      <c r="G1048" s="62">
        <f t="shared" si="487"/>
        <v>96956</v>
      </c>
      <c r="H1048" s="158"/>
      <c r="I1048" s="69">
        <v>96956</v>
      </c>
      <c r="J1048" s="164">
        <v>96956</v>
      </c>
      <c r="K1048" s="164">
        <f t="shared" si="488"/>
        <v>0</v>
      </c>
      <c r="L1048" s="164">
        <f t="shared" si="489"/>
        <v>100</v>
      </c>
      <c r="M1048" s="164">
        <f t="shared" si="490"/>
        <v>-17864</v>
      </c>
      <c r="N1048" s="154">
        <f t="shared" si="494"/>
        <v>84.441734889392094</v>
      </c>
    </row>
    <row r="1049" spans="1:14" s="46" customFormat="1" ht="33.75" x14ac:dyDescent="0.2">
      <c r="A1049" s="43" t="s">
        <v>19</v>
      </c>
      <c r="B1049" s="44" t="s">
        <v>900</v>
      </c>
      <c r="C1049" s="45" t="s">
        <v>5</v>
      </c>
      <c r="D1049" s="71">
        <v>778260</v>
      </c>
      <c r="E1049" s="62"/>
      <c r="F1049" s="62"/>
      <c r="G1049" s="62">
        <f t="shared" si="487"/>
        <v>0</v>
      </c>
      <c r="H1049" s="158"/>
      <c r="I1049" s="69"/>
      <c r="J1049" s="164"/>
      <c r="K1049" s="164">
        <f t="shared" si="488"/>
        <v>0</v>
      </c>
      <c r="L1049" s="164"/>
      <c r="M1049" s="164">
        <f t="shared" si="490"/>
        <v>-778260</v>
      </c>
      <c r="N1049" s="154">
        <f t="shared" si="494"/>
        <v>0</v>
      </c>
    </row>
    <row r="1050" spans="1:14" s="42" customFormat="1" x14ac:dyDescent="0.2">
      <c r="A1050" s="39" t="s">
        <v>32</v>
      </c>
      <c r="B1050" s="40" t="s">
        <v>901</v>
      </c>
      <c r="C1050" s="41" t="s">
        <v>5</v>
      </c>
      <c r="D1050" s="163">
        <f>SUM(D1051:D1054)</f>
        <v>342000</v>
      </c>
      <c r="E1050" s="163">
        <f>SUM(E1051:E1054)</f>
        <v>0</v>
      </c>
      <c r="F1050" s="163">
        <f>SUM(F1051:F1054)</f>
        <v>45116</v>
      </c>
      <c r="G1050" s="163">
        <f t="shared" si="487"/>
        <v>45116</v>
      </c>
      <c r="H1050" s="158"/>
      <c r="I1050" s="163">
        <f t="shared" ref="I1050:J1050" si="498">SUM(I1051:I1054)</f>
        <v>45116</v>
      </c>
      <c r="J1050" s="163">
        <f t="shared" si="498"/>
        <v>45116</v>
      </c>
      <c r="K1050" s="164">
        <f t="shared" si="488"/>
        <v>0</v>
      </c>
      <c r="L1050" s="164">
        <f t="shared" si="489"/>
        <v>100</v>
      </c>
      <c r="M1050" s="164">
        <f t="shared" si="490"/>
        <v>-296884</v>
      </c>
      <c r="N1050" s="154">
        <f t="shared" si="494"/>
        <v>13.191812865497077</v>
      </c>
    </row>
    <row r="1051" spans="1:14" s="46" customFormat="1" x14ac:dyDescent="0.2">
      <c r="A1051" s="43" t="s">
        <v>34</v>
      </c>
      <c r="B1051" s="44" t="s">
        <v>902</v>
      </c>
      <c r="C1051" s="45" t="s">
        <v>5</v>
      </c>
      <c r="D1051" s="71">
        <v>112000</v>
      </c>
      <c r="E1051" s="62"/>
      <c r="F1051" s="62">
        <v>27681.07</v>
      </c>
      <c r="G1051" s="62">
        <f t="shared" si="487"/>
        <v>27681.07</v>
      </c>
      <c r="H1051" s="158"/>
      <c r="I1051" s="69">
        <v>27681.07</v>
      </c>
      <c r="J1051" s="164">
        <v>27681.07</v>
      </c>
      <c r="K1051" s="164">
        <f t="shared" si="488"/>
        <v>0</v>
      </c>
      <c r="L1051" s="164">
        <f t="shared" si="489"/>
        <v>100</v>
      </c>
      <c r="M1051" s="164">
        <f t="shared" si="490"/>
        <v>-84318.93</v>
      </c>
      <c r="N1051" s="154">
        <f t="shared" si="494"/>
        <v>24.715241071428569</v>
      </c>
    </row>
    <row r="1052" spans="1:14" s="46" customFormat="1" ht="22.5" x14ac:dyDescent="0.2">
      <c r="A1052" s="43" t="s">
        <v>36</v>
      </c>
      <c r="B1052" s="44" t="s">
        <v>903</v>
      </c>
      <c r="C1052" s="45" t="s">
        <v>5</v>
      </c>
      <c r="D1052" s="71">
        <v>82000</v>
      </c>
      <c r="E1052" s="62"/>
      <c r="F1052" s="62"/>
      <c r="G1052" s="62">
        <f t="shared" si="487"/>
        <v>0</v>
      </c>
      <c r="H1052" s="158"/>
      <c r="I1052" s="69"/>
      <c r="J1052" s="164"/>
      <c r="K1052" s="164">
        <f t="shared" si="488"/>
        <v>0</v>
      </c>
      <c r="L1052" s="164"/>
      <c r="M1052" s="164">
        <f t="shared" si="490"/>
        <v>-82000</v>
      </c>
      <c r="N1052" s="154">
        <f t="shared" si="494"/>
        <v>0</v>
      </c>
    </row>
    <row r="1053" spans="1:14" s="46" customFormat="1" ht="33.75" x14ac:dyDescent="0.2">
      <c r="A1053" s="43" t="s">
        <v>38</v>
      </c>
      <c r="B1053" s="44" t="s">
        <v>904</v>
      </c>
      <c r="C1053" s="45" t="s">
        <v>5</v>
      </c>
      <c r="D1053" s="71">
        <v>6750</v>
      </c>
      <c r="E1053" s="62"/>
      <c r="F1053" s="62"/>
      <c r="G1053" s="62">
        <f t="shared" si="487"/>
        <v>0</v>
      </c>
      <c r="H1053" s="158"/>
      <c r="I1053" s="69"/>
      <c r="J1053" s="164"/>
      <c r="K1053" s="164">
        <f t="shared" si="488"/>
        <v>0</v>
      </c>
      <c r="L1053" s="164"/>
      <c r="M1053" s="164">
        <f t="shared" si="490"/>
        <v>-6750</v>
      </c>
      <c r="N1053" s="154">
        <f t="shared" si="494"/>
        <v>0</v>
      </c>
    </row>
    <row r="1054" spans="1:14" s="46" customFormat="1" ht="22.5" x14ac:dyDescent="0.2">
      <c r="A1054" s="43" t="s">
        <v>40</v>
      </c>
      <c r="B1054" s="44" t="s">
        <v>905</v>
      </c>
      <c r="C1054" s="45" t="s">
        <v>5</v>
      </c>
      <c r="D1054" s="71">
        <v>141250</v>
      </c>
      <c r="E1054" s="62"/>
      <c r="F1054" s="62">
        <v>17434.93</v>
      </c>
      <c r="G1054" s="62">
        <f t="shared" si="487"/>
        <v>17434.93</v>
      </c>
      <c r="H1054" s="158"/>
      <c r="I1054" s="69">
        <v>17434.93</v>
      </c>
      <c r="J1054" s="164">
        <v>17434.93</v>
      </c>
      <c r="K1054" s="164">
        <f t="shared" si="488"/>
        <v>0</v>
      </c>
      <c r="L1054" s="164">
        <f t="shared" si="489"/>
        <v>100</v>
      </c>
      <c r="M1054" s="164">
        <f t="shared" si="490"/>
        <v>-123815.07</v>
      </c>
      <c r="N1054" s="154">
        <f t="shared" si="494"/>
        <v>12.343313274336284</v>
      </c>
    </row>
    <row r="1055" spans="1:14" s="42" customFormat="1" x14ac:dyDescent="0.2">
      <c r="A1055" s="52" t="s">
        <v>42</v>
      </c>
      <c r="B1055" s="40" t="s">
        <v>906</v>
      </c>
      <c r="C1055" s="41" t="s">
        <v>5</v>
      </c>
      <c r="D1055" s="162">
        <v>3251.73</v>
      </c>
      <c r="E1055" s="163"/>
      <c r="F1055" s="163">
        <v>179452.61</v>
      </c>
      <c r="G1055" s="163">
        <f t="shared" si="487"/>
        <v>179452.61</v>
      </c>
      <c r="H1055" s="158"/>
      <c r="I1055" s="164">
        <v>179452.61</v>
      </c>
      <c r="J1055" s="164">
        <v>179452.61</v>
      </c>
      <c r="K1055" s="164">
        <f t="shared" si="488"/>
        <v>0</v>
      </c>
      <c r="L1055" s="164">
        <f t="shared" si="489"/>
        <v>100</v>
      </c>
      <c r="M1055" s="164">
        <f t="shared" si="490"/>
        <v>176200.87999999998</v>
      </c>
      <c r="N1055" s="154">
        <f t="shared" si="494"/>
        <v>5518.6811328123795</v>
      </c>
    </row>
    <row r="1056" spans="1:14" s="42" customFormat="1" ht="22.5" x14ac:dyDescent="0.2">
      <c r="A1056" s="52" t="s">
        <v>1464</v>
      </c>
      <c r="B1056" s="40" t="s">
        <v>1465</v>
      </c>
      <c r="C1056" s="41"/>
      <c r="D1056" s="162"/>
      <c r="E1056" s="163"/>
      <c r="F1056" s="163">
        <v>38242</v>
      </c>
      <c r="G1056" s="163">
        <f t="shared" si="487"/>
        <v>38242</v>
      </c>
      <c r="H1056" s="158"/>
      <c r="I1056" s="164">
        <v>38242</v>
      </c>
      <c r="J1056" s="164">
        <v>38242</v>
      </c>
      <c r="K1056" s="164">
        <f t="shared" si="488"/>
        <v>0</v>
      </c>
      <c r="L1056" s="164">
        <f t="shared" si="489"/>
        <v>100</v>
      </c>
      <c r="M1056" s="164">
        <f t="shared" si="490"/>
        <v>38242</v>
      </c>
      <c r="N1056" s="154"/>
    </row>
    <row r="1057" spans="1:14" s="42" customFormat="1" ht="22.5" x14ac:dyDescent="0.2">
      <c r="A1057" s="39" t="s">
        <v>44</v>
      </c>
      <c r="B1057" s="40" t="s">
        <v>907</v>
      </c>
      <c r="C1057" s="41" t="s">
        <v>5</v>
      </c>
      <c r="D1057" s="163">
        <f>SUM(D1058:D1059)</f>
        <v>77523.26999999999</v>
      </c>
      <c r="E1057" s="163">
        <f>SUM(E1058:E1059)</f>
        <v>0</v>
      </c>
      <c r="F1057" s="163">
        <f>SUM(F1058:F1059)</f>
        <v>7075.39</v>
      </c>
      <c r="G1057" s="163">
        <f t="shared" si="487"/>
        <v>7075.39</v>
      </c>
      <c r="H1057" s="158"/>
      <c r="I1057" s="163">
        <f t="shared" ref="I1057:J1057" si="499">SUM(I1058:I1059)</f>
        <v>7075.39</v>
      </c>
      <c r="J1057" s="163">
        <f t="shared" si="499"/>
        <v>7075.39</v>
      </c>
      <c r="K1057" s="164">
        <f t="shared" si="488"/>
        <v>0</v>
      </c>
      <c r="L1057" s="164">
        <f t="shared" si="489"/>
        <v>100</v>
      </c>
      <c r="M1057" s="164">
        <f t="shared" si="490"/>
        <v>-70447.87999999999</v>
      </c>
      <c r="N1057" s="154">
        <f t="shared" si="494"/>
        <v>9.1267950900419983</v>
      </c>
    </row>
    <row r="1058" spans="1:14" s="46" customFormat="1" ht="33.75" x14ac:dyDescent="0.2">
      <c r="A1058" s="43" t="s">
        <v>79</v>
      </c>
      <c r="B1058" s="44" t="s">
        <v>908</v>
      </c>
      <c r="C1058" s="45" t="s">
        <v>5</v>
      </c>
      <c r="D1058" s="71">
        <v>36520</v>
      </c>
      <c r="E1058" s="62"/>
      <c r="F1058" s="62"/>
      <c r="G1058" s="158">
        <f t="shared" si="487"/>
        <v>0</v>
      </c>
      <c r="H1058" s="158"/>
      <c r="I1058" s="69"/>
      <c r="J1058" s="164"/>
      <c r="K1058" s="164">
        <f t="shared" si="488"/>
        <v>0</v>
      </c>
      <c r="L1058" s="164"/>
      <c r="M1058" s="164">
        <f t="shared" si="490"/>
        <v>-36520</v>
      </c>
      <c r="N1058" s="154">
        <f t="shared" si="494"/>
        <v>0</v>
      </c>
    </row>
    <row r="1059" spans="1:14" s="46" customFormat="1" ht="45" x14ac:dyDescent="0.2">
      <c r="A1059" s="43" t="s">
        <v>46</v>
      </c>
      <c r="B1059" s="44" t="s">
        <v>909</v>
      </c>
      <c r="C1059" s="45" t="s">
        <v>5</v>
      </c>
      <c r="D1059" s="71">
        <v>41003.269999999997</v>
      </c>
      <c r="E1059" s="62"/>
      <c r="F1059" s="62">
        <v>7075.39</v>
      </c>
      <c r="G1059" s="163">
        <f t="shared" si="487"/>
        <v>7075.39</v>
      </c>
      <c r="H1059" s="158"/>
      <c r="I1059" s="69">
        <v>7075.39</v>
      </c>
      <c r="J1059" s="164">
        <v>7075.39</v>
      </c>
      <c r="K1059" s="164">
        <f t="shared" si="488"/>
        <v>0</v>
      </c>
      <c r="L1059" s="164">
        <f t="shared" si="489"/>
        <v>100</v>
      </c>
      <c r="M1059" s="164">
        <f t="shared" si="490"/>
        <v>-33927.879999999997</v>
      </c>
      <c r="N1059" s="154">
        <f t="shared" si="494"/>
        <v>17.255672535385592</v>
      </c>
    </row>
    <row r="1060" spans="1:14" s="42" customFormat="1" ht="101.25" x14ac:dyDescent="0.2">
      <c r="A1060" s="39" t="s">
        <v>910</v>
      </c>
      <c r="B1060" s="40" t="s">
        <v>911</v>
      </c>
      <c r="C1060" s="41" t="s">
        <v>5</v>
      </c>
      <c r="D1060" s="163">
        <f>D1061</f>
        <v>8750610.1999999993</v>
      </c>
      <c r="E1060" s="163">
        <f>E1061</f>
        <v>0</v>
      </c>
      <c r="F1060" s="163"/>
      <c r="G1060" s="158">
        <f t="shared" si="487"/>
        <v>0</v>
      </c>
      <c r="H1060" s="158"/>
      <c r="I1060" s="163"/>
      <c r="J1060" s="164"/>
      <c r="K1060" s="164"/>
      <c r="L1060" s="164"/>
      <c r="M1060" s="164">
        <f t="shared" si="490"/>
        <v>-8750610.1999999993</v>
      </c>
      <c r="N1060" s="154">
        <f t="shared" si="494"/>
        <v>0</v>
      </c>
    </row>
    <row r="1061" spans="1:14" s="42" customFormat="1" ht="33.75" x14ac:dyDescent="0.2">
      <c r="A1061" s="39" t="s">
        <v>226</v>
      </c>
      <c r="B1061" s="40" t="s">
        <v>912</v>
      </c>
      <c r="C1061" s="41" t="s">
        <v>5</v>
      </c>
      <c r="D1061" s="163">
        <f>D1062+D1065</f>
        <v>8750610.1999999993</v>
      </c>
      <c r="E1061" s="163">
        <f>E1062+E1065</f>
        <v>0</v>
      </c>
      <c r="F1061" s="163"/>
      <c r="G1061" s="158">
        <f t="shared" si="487"/>
        <v>0</v>
      </c>
      <c r="H1061" s="158"/>
      <c r="I1061" s="163"/>
      <c r="J1061" s="164"/>
      <c r="K1061" s="164">
        <f t="shared" si="488"/>
        <v>0</v>
      </c>
      <c r="L1061" s="164"/>
      <c r="M1061" s="164">
        <f t="shared" si="490"/>
        <v>-8750610.1999999993</v>
      </c>
      <c r="N1061" s="154">
        <f t="shared" si="494"/>
        <v>0</v>
      </c>
    </row>
    <row r="1062" spans="1:14" s="42" customFormat="1" x14ac:dyDescent="0.2">
      <c r="A1062" s="39" t="s">
        <v>13</v>
      </c>
      <c r="B1062" s="40" t="s">
        <v>913</v>
      </c>
      <c r="C1062" s="41" t="s">
        <v>5</v>
      </c>
      <c r="D1062" s="163">
        <f>D1063</f>
        <v>3850610.2</v>
      </c>
      <c r="E1062" s="163">
        <f>E1063</f>
        <v>0</v>
      </c>
      <c r="F1062" s="163"/>
      <c r="G1062" s="158">
        <f t="shared" si="487"/>
        <v>0</v>
      </c>
      <c r="H1062" s="158"/>
      <c r="I1062" s="163"/>
      <c r="J1062" s="164"/>
      <c r="K1062" s="164">
        <f t="shared" si="488"/>
        <v>0</v>
      </c>
      <c r="L1062" s="164"/>
      <c r="M1062" s="164">
        <f t="shared" si="490"/>
        <v>-3850610.2</v>
      </c>
      <c r="N1062" s="154">
        <f t="shared" si="494"/>
        <v>0</v>
      </c>
    </row>
    <row r="1063" spans="1:14" s="42" customFormat="1" x14ac:dyDescent="0.2">
      <c r="A1063" s="39" t="s">
        <v>32</v>
      </c>
      <c r="B1063" s="40" t="s">
        <v>914</v>
      </c>
      <c r="C1063" s="41" t="s">
        <v>5</v>
      </c>
      <c r="D1063" s="163">
        <f>D1064</f>
        <v>3850610.2</v>
      </c>
      <c r="E1063" s="163"/>
      <c r="F1063" s="163"/>
      <c r="G1063" s="158">
        <f t="shared" si="487"/>
        <v>0</v>
      </c>
      <c r="H1063" s="158"/>
      <c r="I1063" s="163"/>
      <c r="J1063" s="164"/>
      <c r="K1063" s="164">
        <f t="shared" si="488"/>
        <v>0</v>
      </c>
      <c r="L1063" s="164"/>
      <c r="M1063" s="164">
        <f t="shared" si="490"/>
        <v>-3850610.2</v>
      </c>
      <c r="N1063" s="154">
        <f t="shared" si="494"/>
        <v>0</v>
      </c>
    </row>
    <row r="1064" spans="1:14" s="46" customFormat="1" ht="33.75" x14ac:dyDescent="0.2">
      <c r="A1064" s="43" t="s">
        <v>38</v>
      </c>
      <c r="B1064" s="44" t="s">
        <v>915</v>
      </c>
      <c r="C1064" s="45" t="s">
        <v>5</v>
      </c>
      <c r="D1064" s="71">
        <v>3850610.2</v>
      </c>
      <c r="E1064" s="62"/>
      <c r="F1064" s="62"/>
      <c r="G1064" s="158">
        <f t="shared" si="487"/>
        <v>0</v>
      </c>
      <c r="H1064" s="158"/>
      <c r="I1064" s="69"/>
      <c r="J1064" s="164"/>
      <c r="K1064" s="164">
        <f t="shared" si="488"/>
        <v>0</v>
      </c>
      <c r="L1064" s="164"/>
      <c r="M1064" s="69">
        <f t="shared" si="490"/>
        <v>-3850610.2</v>
      </c>
      <c r="N1064" s="154">
        <f t="shared" si="494"/>
        <v>0</v>
      </c>
    </row>
    <row r="1065" spans="1:14" s="59" customFormat="1" ht="22.5" x14ac:dyDescent="0.2">
      <c r="A1065" s="39" t="s">
        <v>44</v>
      </c>
      <c r="B1065" s="57" t="s">
        <v>916</v>
      </c>
      <c r="C1065" s="58" t="s">
        <v>5</v>
      </c>
      <c r="D1065" s="163">
        <f>D1066</f>
        <v>4900000</v>
      </c>
      <c r="E1065" s="163">
        <f>E1066</f>
        <v>0</v>
      </c>
      <c r="F1065" s="163"/>
      <c r="G1065" s="158">
        <f t="shared" si="487"/>
        <v>0</v>
      </c>
      <c r="H1065" s="158"/>
      <c r="I1065" s="163"/>
      <c r="J1065" s="164"/>
      <c r="K1065" s="164">
        <f t="shared" si="488"/>
        <v>0</v>
      </c>
      <c r="L1065" s="164"/>
      <c r="M1065" s="164">
        <f t="shared" si="490"/>
        <v>-4900000</v>
      </c>
      <c r="N1065" s="154">
        <f t="shared" si="494"/>
        <v>0</v>
      </c>
    </row>
    <row r="1066" spans="1:14" s="46" customFormat="1" ht="33.75" x14ac:dyDescent="0.2">
      <c r="A1066" s="43" t="s">
        <v>79</v>
      </c>
      <c r="B1066" s="44" t="s">
        <v>917</v>
      </c>
      <c r="C1066" s="45" t="s">
        <v>5</v>
      </c>
      <c r="D1066" s="71">
        <v>4900000</v>
      </c>
      <c r="E1066" s="62"/>
      <c r="F1066" s="62"/>
      <c r="G1066" s="158">
        <f t="shared" si="487"/>
        <v>0</v>
      </c>
      <c r="H1066" s="158"/>
      <c r="I1066" s="69"/>
      <c r="J1066" s="164"/>
      <c r="K1066" s="164">
        <f t="shared" si="488"/>
        <v>0</v>
      </c>
      <c r="L1066" s="164"/>
      <c r="M1066" s="69">
        <f t="shared" si="490"/>
        <v>-4900000</v>
      </c>
      <c r="N1066" s="154">
        <f t="shared" si="494"/>
        <v>0</v>
      </c>
    </row>
    <row r="1067" spans="1:14" s="46" customFormat="1" ht="137.25" x14ac:dyDescent="0.2">
      <c r="A1067" s="128" t="s">
        <v>1249</v>
      </c>
      <c r="B1067" s="129" t="s">
        <v>1250</v>
      </c>
      <c r="C1067" s="45"/>
      <c r="D1067" s="71"/>
      <c r="E1067" s="158">
        <f>E1068</f>
        <v>43383748.32</v>
      </c>
      <c r="F1067" s="158">
        <f>F1068</f>
        <v>43383748.32</v>
      </c>
      <c r="G1067" s="158">
        <f t="shared" si="487"/>
        <v>0</v>
      </c>
      <c r="H1067" s="158">
        <f t="shared" si="491"/>
        <v>100</v>
      </c>
      <c r="I1067" s="158">
        <f t="shared" ref="I1067:J1069" si="500">I1068</f>
        <v>43383748.32</v>
      </c>
      <c r="J1067" s="158">
        <f t="shared" si="500"/>
        <v>43383748.32</v>
      </c>
      <c r="K1067" s="159">
        <f t="shared" si="488"/>
        <v>0</v>
      </c>
      <c r="L1067" s="159">
        <f t="shared" si="489"/>
        <v>100</v>
      </c>
      <c r="M1067" s="159">
        <f t="shared" si="490"/>
        <v>43383748.32</v>
      </c>
      <c r="N1067" s="154"/>
    </row>
    <row r="1068" spans="1:14" s="46" customFormat="1" ht="33.75" x14ac:dyDescent="0.2">
      <c r="A1068" s="130" t="s">
        <v>1181</v>
      </c>
      <c r="B1068" s="131" t="s">
        <v>1251</v>
      </c>
      <c r="C1068" s="45"/>
      <c r="D1068" s="71"/>
      <c r="E1068" s="163">
        <v>43383748.32</v>
      </c>
      <c r="F1068" s="163">
        <f>F1069</f>
        <v>43383748.32</v>
      </c>
      <c r="G1068" s="158">
        <f t="shared" si="487"/>
        <v>0</v>
      </c>
      <c r="H1068" s="163">
        <f t="shared" si="491"/>
        <v>100</v>
      </c>
      <c r="I1068" s="163">
        <f t="shared" si="500"/>
        <v>43383748.32</v>
      </c>
      <c r="J1068" s="163">
        <f t="shared" si="500"/>
        <v>43383748.32</v>
      </c>
      <c r="K1068" s="164">
        <f t="shared" si="488"/>
        <v>0</v>
      </c>
      <c r="L1068" s="164">
        <f t="shared" si="489"/>
        <v>100</v>
      </c>
      <c r="M1068" s="164">
        <f t="shared" si="490"/>
        <v>43383748.32</v>
      </c>
      <c r="N1068" s="154"/>
    </row>
    <row r="1069" spans="1:14" s="46" customFormat="1" ht="36" x14ac:dyDescent="0.2">
      <c r="A1069" s="106" t="s">
        <v>1182</v>
      </c>
      <c r="B1069" s="131" t="s">
        <v>1252</v>
      </c>
      <c r="C1069" s="45"/>
      <c r="D1069" s="71"/>
      <c r="E1069" s="62"/>
      <c r="F1069" s="163">
        <f>F1070</f>
        <v>43383748.32</v>
      </c>
      <c r="G1069" s="163">
        <f t="shared" si="487"/>
        <v>43383748.32</v>
      </c>
      <c r="H1069" s="158"/>
      <c r="I1069" s="163">
        <f t="shared" si="500"/>
        <v>43383748.32</v>
      </c>
      <c r="J1069" s="163">
        <f t="shared" si="500"/>
        <v>43383748.32</v>
      </c>
      <c r="K1069" s="164">
        <f t="shared" si="488"/>
        <v>0</v>
      </c>
      <c r="L1069" s="164">
        <f t="shared" si="489"/>
        <v>100</v>
      </c>
      <c r="M1069" s="164">
        <f t="shared" si="490"/>
        <v>43383748.32</v>
      </c>
      <c r="N1069" s="154"/>
    </row>
    <row r="1070" spans="1:14" s="46" customFormat="1" ht="60" x14ac:dyDescent="0.2">
      <c r="A1070" s="107" t="s">
        <v>1184</v>
      </c>
      <c r="B1070" s="225" t="s">
        <v>1253</v>
      </c>
      <c r="C1070" s="45"/>
      <c r="D1070" s="71"/>
      <c r="E1070" s="62"/>
      <c r="F1070" s="62">
        <v>43383748.32</v>
      </c>
      <c r="G1070" s="62">
        <f t="shared" si="487"/>
        <v>43383748.32</v>
      </c>
      <c r="H1070" s="158"/>
      <c r="I1070" s="69">
        <v>43383748.32</v>
      </c>
      <c r="J1070" s="164">
        <v>43383748.32</v>
      </c>
      <c r="K1070" s="164">
        <f t="shared" si="488"/>
        <v>0</v>
      </c>
      <c r="L1070" s="164">
        <f t="shared" si="489"/>
        <v>100</v>
      </c>
      <c r="M1070" s="164">
        <f t="shared" si="490"/>
        <v>43383748.32</v>
      </c>
      <c r="N1070" s="154"/>
    </row>
    <row r="1071" spans="1:14" s="42" customFormat="1" ht="126.75" x14ac:dyDescent="0.2">
      <c r="A1071" s="47" t="s">
        <v>918</v>
      </c>
      <c r="B1071" s="40" t="s">
        <v>919</v>
      </c>
      <c r="C1071" s="41" t="s">
        <v>5</v>
      </c>
      <c r="D1071" s="158">
        <f>D1072</f>
        <v>784830</v>
      </c>
      <c r="E1071" s="158">
        <f>E1072</f>
        <v>1440000</v>
      </c>
      <c r="F1071" s="158">
        <f>F1072</f>
        <v>1440000</v>
      </c>
      <c r="G1071" s="158">
        <f t="shared" si="487"/>
        <v>0</v>
      </c>
      <c r="H1071" s="158">
        <f t="shared" si="491"/>
        <v>100</v>
      </c>
      <c r="I1071" s="158">
        <f t="shared" ref="I1071:J1072" si="501">I1072</f>
        <v>1440000</v>
      </c>
      <c r="J1071" s="158">
        <f t="shared" si="501"/>
        <v>1440000</v>
      </c>
      <c r="K1071" s="159">
        <f t="shared" si="488"/>
        <v>0</v>
      </c>
      <c r="L1071" s="159">
        <f t="shared" si="489"/>
        <v>100</v>
      </c>
      <c r="M1071" s="159">
        <f t="shared" si="490"/>
        <v>655170</v>
      </c>
      <c r="N1071" s="155">
        <f t="shared" si="494"/>
        <v>183.4792248002752</v>
      </c>
    </row>
    <row r="1072" spans="1:14" s="42" customFormat="1" ht="33.75" x14ac:dyDescent="0.2">
      <c r="A1072" s="39" t="s">
        <v>226</v>
      </c>
      <c r="B1072" s="40" t="s">
        <v>920</v>
      </c>
      <c r="C1072" s="41" t="s">
        <v>5</v>
      </c>
      <c r="D1072" s="163">
        <f>D1073+D1079</f>
        <v>784830</v>
      </c>
      <c r="E1072" s="163">
        <v>1440000</v>
      </c>
      <c r="F1072" s="163">
        <f>F1073</f>
        <v>1440000</v>
      </c>
      <c r="G1072" s="163">
        <f t="shared" si="487"/>
        <v>0</v>
      </c>
      <c r="H1072" s="163">
        <f t="shared" si="491"/>
        <v>100</v>
      </c>
      <c r="I1072" s="163">
        <f t="shared" si="501"/>
        <v>1440000</v>
      </c>
      <c r="J1072" s="163">
        <f t="shared" si="501"/>
        <v>1440000</v>
      </c>
      <c r="K1072" s="164">
        <f t="shared" si="488"/>
        <v>0</v>
      </c>
      <c r="L1072" s="164">
        <f t="shared" si="489"/>
        <v>100</v>
      </c>
      <c r="M1072" s="164">
        <f t="shared" si="490"/>
        <v>655170</v>
      </c>
      <c r="N1072" s="154">
        <f t="shared" si="494"/>
        <v>183.4792248002752</v>
      </c>
    </row>
    <row r="1073" spans="1:14" s="42" customFormat="1" x14ac:dyDescent="0.2">
      <c r="A1073" s="39" t="s">
        <v>13</v>
      </c>
      <c r="B1073" s="40" t="s">
        <v>921</v>
      </c>
      <c r="C1073" s="41" t="s">
        <v>5</v>
      </c>
      <c r="D1073" s="163">
        <f>D1074</f>
        <v>173460</v>
      </c>
      <c r="E1073" s="163">
        <f>E1074</f>
        <v>0</v>
      </c>
      <c r="F1073" s="163">
        <f>F1077</f>
        <v>1440000</v>
      </c>
      <c r="G1073" s="163">
        <f t="shared" si="487"/>
        <v>1440000</v>
      </c>
      <c r="H1073" s="163"/>
      <c r="I1073" s="163">
        <f t="shared" ref="I1073:J1073" si="502">I1077</f>
        <v>1440000</v>
      </c>
      <c r="J1073" s="163">
        <f t="shared" si="502"/>
        <v>1440000</v>
      </c>
      <c r="K1073" s="164">
        <f t="shared" si="488"/>
        <v>0</v>
      </c>
      <c r="L1073" s="164">
        <f t="shared" si="489"/>
        <v>100</v>
      </c>
      <c r="M1073" s="164">
        <f t="shared" si="490"/>
        <v>1266540</v>
      </c>
      <c r="N1073" s="154">
        <f t="shared" si="494"/>
        <v>830.1625735039778</v>
      </c>
    </row>
    <row r="1074" spans="1:14" s="42" customFormat="1" x14ac:dyDescent="0.2">
      <c r="A1074" s="39" t="s">
        <v>32</v>
      </c>
      <c r="B1074" s="40" t="s">
        <v>922</v>
      </c>
      <c r="C1074" s="41" t="s">
        <v>5</v>
      </c>
      <c r="D1074" s="163">
        <f>SUM(D1075:D1076)</f>
        <v>173460</v>
      </c>
      <c r="E1074" s="163">
        <f>SUM(E1075:E1076)</f>
        <v>0</v>
      </c>
      <c r="F1074" s="163"/>
      <c r="G1074" s="158">
        <f t="shared" si="487"/>
        <v>0</v>
      </c>
      <c r="H1074" s="158"/>
      <c r="I1074" s="163"/>
      <c r="J1074" s="164"/>
      <c r="K1074" s="164">
        <f t="shared" si="488"/>
        <v>0</v>
      </c>
      <c r="L1074" s="164"/>
      <c r="M1074" s="164">
        <f t="shared" si="490"/>
        <v>-173460</v>
      </c>
      <c r="N1074" s="154">
        <f t="shared" si="494"/>
        <v>0</v>
      </c>
    </row>
    <row r="1075" spans="1:14" s="46" customFormat="1" x14ac:dyDescent="0.2">
      <c r="A1075" s="43" t="s">
        <v>34</v>
      </c>
      <c r="B1075" s="44" t="s">
        <v>923</v>
      </c>
      <c r="C1075" s="45" t="s">
        <v>5</v>
      </c>
      <c r="D1075" s="71">
        <v>103460</v>
      </c>
      <c r="E1075" s="62"/>
      <c r="F1075" s="62"/>
      <c r="G1075" s="158">
        <f t="shared" si="487"/>
        <v>0</v>
      </c>
      <c r="H1075" s="158"/>
      <c r="I1075" s="69"/>
      <c r="J1075" s="164"/>
      <c r="K1075" s="164">
        <f t="shared" si="488"/>
        <v>0</v>
      </c>
      <c r="L1075" s="164"/>
      <c r="M1075" s="164">
        <f t="shared" si="490"/>
        <v>-103460</v>
      </c>
      <c r="N1075" s="154">
        <f t="shared" si="494"/>
        <v>0</v>
      </c>
    </row>
    <row r="1076" spans="1:14" s="46" customFormat="1" ht="22.5" x14ac:dyDescent="0.2">
      <c r="A1076" s="43" t="s">
        <v>40</v>
      </c>
      <c r="B1076" s="44" t="s">
        <v>924</v>
      </c>
      <c r="C1076" s="45" t="s">
        <v>5</v>
      </c>
      <c r="D1076" s="71">
        <v>70000</v>
      </c>
      <c r="E1076" s="62"/>
      <c r="F1076" s="62"/>
      <c r="G1076" s="158">
        <f t="shared" si="487"/>
        <v>0</v>
      </c>
      <c r="H1076" s="158"/>
      <c r="I1076" s="69"/>
      <c r="J1076" s="164"/>
      <c r="K1076" s="164">
        <f t="shared" si="488"/>
        <v>0</v>
      </c>
      <c r="L1076" s="164"/>
      <c r="M1076" s="164">
        <f t="shared" si="490"/>
        <v>-70000</v>
      </c>
      <c r="N1076" s="154">
        <f t="shared" si="494"/>
        <v>0</v>
      </c>
    </row>
    <row r="1077" spans="1:14" s="46" customFormat="1" ht="36" x14ac:dyDescent="0.2">
      <c r="A1077" s="106" t="s">
        <v>1182</v>
      </c>
      <c r="B1077" s="44" t="s">
        <v>1466</v>
      </c>
      <c r="C1077" s="45"/>
      <c r="D1077" s="71"/>
      <c r="E1077" s="62"/>
      <c r="F1077" s="163">
        <f>F1078</f>
        <v>1440000</v>
      </c>
      <c r="G1077" s="163">
        <f t="shared" si="487"/>
        <v>1440000</v>
      </c>
      <c r="H1077" s="158"/>
      <c r="I1077" s="163">
        <f t="shared" ref="I1077:J1077" si="503">I1078</f>
        <v>1440000</v>
      </c>
      <c r="J1077" s="163">
        <f t="shared" si="503"/>
        <v>1440000</v>
      </c>
      <c r="K1077" s="164">
        <f t="shared" si="488"/>
        <v>0</v>
      </c>
      <c r="L1077" s="164">
        <f t="shared" si="489"/>
        <v>100</v>
      </c>
      <c r="M1077" s="164">
        <f t="shared" si="490"/>
        <v>1440000</v>
      </c>
      <c r="N1077" s="154"/>
    </row>
    <row r="1078" spans="1:14" s="46" customFormat="1" ht="60" x14ac:dyDescent="0.2">
      <c r="A1078" s="107" t="s">
        <v>1184</v>
      </c>
      <c r="B1078" s="44" t="s">
        <v>1467</v>
      </c>
      <c r="C1078" s="45"/>
      <c r="D1078" s="71"/>
      <c r="E1078" s="62"/>
      <c r="F1078" s="62">
        <v>1440000</v>
      </c>
      <c r="G1078" s="62">
        <f t="shared" si="487"/>
        <v>1440000</v>
      </c>
      <c r="H1078" s="158"/>
      <c r="I1078" s="69">
        <v>1440000</v>
      </c>
      <c r="J1078" s="164">
        <v>1440000</v>
      </c>
      <c r="K1078" s="164">
        <f t="shared" si="488"/>
        <v>0</v>
      </c>
      <c r="L1078" s="164">
        <f t="shared" si="489"/>
        <v>100</v>
      </c>
      <c r="M1078" s="164">
        <f t="shared" si="490"/>
        <v>1440000</v>
      </c>
      <c r="N1078" s="154"/>
    </row>
    <row r="1079" spans="1:14" s="42" customFormat="1" ht="22.5" x14ac:dyDescent="0.2">
      <c r="A1079" s="39" t="s">
        <v>44</v>
      </c>
      <c r="B1079" s="40" t="s">
        <v>925</v>
      </c>
      <c r="C1079" s="41" t="s">
        <v>5</v>
      </c>
      <c r="D1079" s="162">
        <v>611370</v>
      </c>
      <c r="E1079" s="163">
        <f>E1080</f>
        <v>0</v>
      </c>
      <c r="F1079" s="163"/>
      <c r="G1079" s="158">
        <f t="shared" si="487"/>
        <v>0</v>
      </c>
      <c r="H1079" s="158"/>
      <c r="I1079" s="163"/>
      <c r="J1079" s="164"/>
      <c r="K1079" s="164">
        <f t="shared" si="488"/>
        <v>0</v>
      </c>
      <c r="L1079" s="164"/>
      <c r="M1079" s="164">
        <f t="shared" si="490"/>
        <v>-611370</v>
      </c>
      <c r="N1079" s="154">
        <f t="shared" si="494"/>
        <v>0</v>
      </c>
    </row>
    <row r="1080" spans="1:14" s="46" customFormat="1" ht="33.75" x14ac:dyDescent="0.2">
      <c r="A1080" s="43" t="s">
        <v>79</v>
      </c>
      <c r="B1080" s="44" t="s">
        <v>926</v>
      </c>
      <c r="C1080" s="45" t="s">
        <v>5</v>
      </c>
      <c r="D1080" s="71">
        <v>611370</v>
      </c>
      <c r="E1080" s="62"/>
      <c r="F1080" s="62"/>
      <c r="G1080" s="158">
        <f t="shared" si="487"/>
        <v>0</v>
      </c>
      <c r="H1080" s="158"/>
      <c r="I1080" s="69"/>
      <c r="J1080" s="164"/>
      <c r="K1080" s="164">
        <f t="shared" si="488"/>
        <v>0</v>
      </c>
      <c r="L1080" s="164"/>
      <c r="M1080" s="164">
        <f t="shared" si="490"/>
        <v>-611370</v>
      </c>
      <c r="N1080" s="154">
        <f t="shared" si="494"/>
        <v>0</v>
      </c>
    </row>
    <row r="1081" spans="1:14" s="46" customFormat="1" ht="105.75" x14ac:dyDescent="0.2">
      <c r="A1081" s="132" t="s">
        <v>1254</v>
      </c>
      <c r="B1081" s="129" t="s">
        <v>1255</v>
      </c>
      <c r="C1081" s="45"/>
      <c r="D1081" s="71"/>
      <c r="E1081" s="158">
        <f>E1082</f>
        <v>27010900</v>
      </c>
      <c r="F1081" s="158">
        <f>F1082</f>
        <v>27010900</v>
      </c>
      <c r="G1081" s="158">
        <f t="shared" si="487"/>
        <v>0</v>
      </c>
      <c r="H1081" s="158">
        <f t="shared" si="491"/>
        <v>100</v>
      </c>
      <c r="I1081" s="158">
        <f t="shared" ref="I1081:J1083" si="504">I1082</f>
        <v>27010900</v>
      </c>
      <c r="J1081" s="158">
        <f t="shared" si="504"/>
        <v>27010900</v>
      </c>
      <c r="K1081" s="159">
        <f t="shared" si="488"/>
        <v>0</v>
      </c>
      <c r="L1081" s="159">
        <f t="shared" si="489"/>
        <v>100</v>
      </c>
      <c r="M1081" s="159">
        <f t="shared" si="490"/>
        <v>27010900</v>
      </c>
      <c r="N1081" s="155"/>
    </row>
    <row r="1082" spans="1:14" s="46" customFormat="1" ht="32.25" x14ac:dyDescent="0.2">
      <c r="A1082" s="132" t="s">
        <v>1181</v>
      </c>
      <c r="B1082" s="129" t="s">
        <v>1255</v>
      </c>
      <c r="C1082" s="45"/>
      <c r="D1082" s="71"/>
      <c r="E1082" s="163">
        <v>27010900</v>
      </c>
      <c r="F1082" s="163">
        <f>F1083</f>
        <v>27010900</v>
      </c>
      <c r="G1082" s="163">
        <f t="shared" si="487"/>
        <v>0</v>
      </c>
      <c r="H1082" s="163">
        <f t="shared" si="491"/>
        <v>100</v>
      </c>
      <c r="I1082" s="163">
        <f t="shared" si="504"/>
        <v>27010900</v>
      </c>
      <c r="J1082" s="163">
        <f t="shared" si="504"/>
        <v>27010900</v>
      </c>
      <c r="K1082" s="164">
        <f t="shared" si="488"/>
        <v>0</v>
      </c>
      <c r="L1082" s="164">
        <f t="shared" si="489"/>
        <v>100</v>
      </c>
      <c r="M1082" s="164">
        <f t="shared" si="490"/>
        <v>27010900</v>
      </c>
      <c r="N1082" s="154"/>
    </row>
    <row r="1083" spans="1:14" s="46" customFormat="1" ht="36" x14ac:dyDescent="0.2">
      <c r="A1083" s="110" t="s">
        <v>1182</v>
      </c>
      <c r="B1083" s="129" t="s">
        <v>1256</v>
      </c>
      <c r="C1083" s="45"/>
      <c r="D1083" s="71"/>
      <c r="E1083" s="62"/>
      <c r="F1083" s="163">
        <f>F1084</f>
        <v>27010900</v>
      </c>
      <c r="G1083" s="163">
        <f t="shared" si="487"/>
        <v>27010900</v>
      </c>
      <c r="H1083" s="163"/>
      <c r="I1083" s="163">
        <f t="shared" si="504"/>
        <v>27010900</v>
      </c>
      <c r="J1083" s="163">
        <f t="shared" si="504"/>
        <v>27010900</v>
      </c>
      <c r="K1083" s="164">
        <f t="shared" si="488"/>
        <v>0</v>
      </c>
      <c r="L1083" s="164">
        <f t="shared" si="489"/>
        <v>100</v>
      </c>
      <c r="M1083" s="164">
        <f t="shared" si="490"/>
        <v>27010900</v>
      </c>
      <c r="N1083" s="154"/>
    </row>
    <row r="1084" spans="1:14" s="46" customFormat="1" ht="60" x14ac:dyDescent="0.2">
      <c r="A1084" s="107" t="s">
        <v>1184</v>
      </c>
      <c r="B1084" s="131" t="s">
        <v>1257</v>
      </c>
      <c r="C1084" s="45"/>
      <c r="D1084" s="71"/>
      <c r="E1084" s="62"/>
      <c r="F1084" s="62">
        <v>27010900</v>
      </c>
      <c r="G1084" s="62">
        <f t="shared" si="487"/>
        <v>27010900</v>
      </c>
      <c r="H1084" s="158"/>
      <c r="I1084" s="69">
        <v>27010900</v>
      </c>
      <c r="J1084" s="164">
        <v>27010900</v>
      </c>
      <c r="K1084" s="164">
        <f t="shared" si="488"/>
        <v>0</v>
      </c>
      <c r="L1084" s="164">
        <f t="shared" si="489"/>
        <v>100</v>
      </c>
      <c r="M1084" s="164">
        <f t="shared" si="490"/>
        <v>27010900</v>
      </c>
      <c r="N1084" s="154"/>
    </row>
    <row r="1085" spans="1:14" s="42" customFormat="1" ht="135" x14ac:dyDescent="0.2">
      <c r="A1085" s="39" t="s">
        <v>828</v>
      </c>
      <c r="B1085" s="40" t="s">
        <v>927</v>
      </c>
      <c r="C1085" s="41" t="s">
        <v>5</v>
      </c>
      <c r="D1085" s="163">
        <f>D1086</f>
        <v>39860</v>
      </c>
      <c r="E1085" s="163">
        <f>E1086</f>
        <v>0</v>
      </c>
      <c r="F1085" s="163"/>
      <c r="G1085" s="158">
        <f t="shared" si="487"/>
        <v>0</v>
      </c>
      <c r="H1085" s="158"/>
      <c r="I1085" s="163"/>
      <c r="J1085" s="164"/>
      <c r="K1085" s="164">
        <f t="shared" si="488"/>
        <v>0</v>
      </c>
      <c r="L1085" s="164"/>
      <c r="M1085" s="164">
        <f t="shared" si="490"/>
        <v>-39860</v>
      </c>
      <c r="N1085" s="154">
        <f t="shared" si="494"/>
        <v>0</v>
      </c>
    </row>
    <row r="1086" spans="1:14" s="42" customFormat="1" ht="33.75" x14ac:dyDescent="0.2">
      <c r="A1086" s="39" t="s">
        <v>1077</v>
      </c>
      <c r="B1086" s="40" t="s">
        <v>928</v>
      </c>
      <c r="C1086" s="41" t="s">
        <v>5</v>
      </c>
      <c r="D1086" s="163">
        <f>D1087+D1090</f>
        <v>39860</v>
      </c>
      <c r="E1086" s="163">
        <f>E1087+E1090</f>
        <v>0</v>
      </c>
      <c r="F1086" s="163"/>
      <c r="G1086" s="158">
        <f t="shared" si="487"/>
        <v>0</v>
      </c>
      <c r="H1086" s="158"/>
      <c r="I1086" s="163"/>
      <c r="J1086" s="164"/>
      <c r="K1086" s="164">
        <f t="shared" si="488"/>
        <v>0</v>
      </c>
      <c r="L1086" s="164"/>
      <c r="M1086" s="164">
        <f t="shared" si="490"/>
        <v>-39860</v>
      </c>
      <c r="N1086" s="154">
        <f t="shared" si="494"/>
        <v>0</v>
      </c>
    </row>
    <row r="1087" spans="1:14" s="42" customFormat="1" x14ac:dyDescent="0.2">
      <c r="A1087" s="39" t="s">
        <v>13</v>
      </c>
      <c r="B1087" s="40" t="s">
        <v>929</v>
      </c>
      <c r="C1087" s="41" t="s">
        <v>5</v>
      </c>
      <c r="D1087" s="163">
        <f>D1088</f>
        <v>20680</v>
      </c>
      <c r="E1087" s="163">
        <f>E1088</f>
        <v>0</v>
      </c>
      <c r="F1087" s="163"/>
      <c r="G1087" s="158">
        <f t="shared" si="487"/>
        <v>0</v>
      </c>
      <c r="H1087" s="158"/>
      <c r="I1087" s="163"/>
      <c r="J1087" s="164"/>
      <c r="K1087" s="164">
        <f t="shared" si="488"/>
        <v>0</v>
      </c>
      <c r="L1087" s="164"/>
      <c r="M1087" s="164">
        <f t="shared" si="490"/>
        <v>-20680</v>
      </c>
      <c r="N1087" s="154">
        <f t="shared" si="494"/>
        <v>0</v>
      </c>
    </row>
    <row r="1088" spans="1:14" s="42" customFormat="1" x14ac:dyDescent="0.2">
      <c r="A1088" s="39" t="s">
        <v>32</v>
      </c>
      <c r="B1088" s="40" t="s">
        <v>930</v>
      </c>
      <c r="C1088" s="41" t="s">
        <v>5</v>
      </c>
      <c r="D1088" s="163">
        <f>D1089</f>
        <v>20680</v>
      </c>
      <c r="E1088" s="163">
        <f>E1089</f>
        <v>0</v>
      </c>
      <c r="F1088" s="163"/>
      <c r="G1088" s="158">
        <f t="shared" si="487"/>
        <v>0</v>
      </c>
      <c r="H1088" s="158"/>
      <c r="I1088" s="163"/>
      <c r="J1088" s="164"/>
      <c r="K1088" s="164">
        <f t="shared" si="488"/>
        <v>0</v>
      </c>
      <c r="L1088" s="164"/>
      <c r="M1088" s="164">
        <f t="shared" si="490"/>
        <v>-20680</v>
      </c>
      <c r="N1088" s="154">
        <f t="shared" si="494"/>
        <v>0</v>
      </c>
    </row>
    <row r="1089" spans="1:14" s="46" customFormat="1" x14ac:dyDescent="0.2">
      <c r="A1089" s="43" t="s">
        <v>34</v>
      </c>
      <c r="B1089" s="44" t="s">
        <v>931</v>
      </c>
      <c r="C1089" s="45" t="s">
        <v>5</v>
      </c>
      <c r="D1089" s="71">
        <v>20680</v>
      </c>
      <c r="E1089" s="62"/>
      <c r="F1089" s="62"/>
      <c r="G1089" s="158">
        <f t="shared" si="487"/>
        <v>0</v>
      </c>
      <c r="H1089" s="158"/>
      <c r="I1089" s="69"/>
      <c r="J1089" s="164"/>
      <c r="K1089" s="164">
        <f t="shared" si="488"/>
        <v>0</v>
      </c>
      <c r="L1089" s="164"/>
      <c r="M1089" s="164">
        <f t="shared" si="490"/>
        <v>-20680</v>
      </c>
      <c r="N1089" s="154">
        <f t="shared" si="494"/>
        <v>0</v>
      </c>
    </row>
    <row r="1090" spans="1:14" s="42" customFormat="1" ht="22.5" x14ac:dyDescent="0.2">
      <c r="A1090" s="39" t="s">
        <v>44</v>
      </c>
      <c r="B1090" s="40" t="s">
        <v>932</v>
      </c>
      <c r="C1090" s="41" t="s">
        <v>5</v>
      </c>
      <c r="D1090" s="162">
        <f>D1091</f>
        <v>19180</v>
      </c>
      <c r="E1090" s="163">
        <f>E1091</f>
        <v>0</v>
      </c>
      <c r="F1090" s="163"/>
      <c r="G1090" s="158">
        <f t="shared" si="487"/>
        <v>0</v>
      </c>
      <c r="H1090" s="158"/>
      <c r="I1090" s="163"/>
      <c r="J1090" s="164"/>
      <c r="K1090" s="164">
        <f t="shared" si="488"/>
        <v>0</v>
      </c>
      <c r="L1090" s="164"/>
      <c r="M1090" s="164">
        <f t="shared" si="490"/>
        <v>-19180</v>
      </c>
      <c r="N1090" s="154">
        <f t="shared" si="494"/>
        <v>0</v>
      </c>
    </row>
    <row r="1091" spans="1:14" s="46" customFormat="1" ht="45" x14ac:dyDescent="0.2">
      <c r="A1091" s="43" t="s">
        <v>46</v>
      </c>
      <c r="B1091" s="44" t="s">
        <v>933</v>
      </c>
      <c r="C1091" s="45" t="s">
        <v>5</v>
      </c>
      <c r="D1091" s="71">
        <v>19180</v>
      </c>
      <c r="E1091" s="62"/>
      <c r="F1091" s="62"/>
      <c r="G1091" s="158">
        <f t="shared" si="487"/>
        <v>0</v>
      </c>
      <c r="H1091" s="158"/>
      <c r="I1091" s="69"/>
      <c r="J1091" s="164"/>
      <c r="K1091" s="164">
        <f t="shared" si="488"/>
        <v>0</v>
      </c>
      <c r="L1091" s="164"/>
      <c r="M1091" s="164">
        <f t="shared" si="490"/>
        <v>-19180</v>
      </c>
      <c r="N1091" s="154">
        <f t="shared" si="494"/>
        <v>0</v>
      </c>
    </row>
    <row r="1092" spans="1:14" s="46" customFormat="1" ht="32.25" x14ac:dyDescent="0.2">
      <c r="A1092" s="125" t="s">
        <v>1235</v>
      </c>
      <c r="B1092" s="148" t="s">
        <v>1469</v>
      </c>
      <c r="C1092" s="45"/>
      <c r="D1092" s="71"/>
      <c r="E1092" s="62"/>
      <c r="F1092" s="158">
        <f>F1093</f>
        <v>190025.8</v>
      </c>
      <c r="G1092" s="158">
        <f t="shared" si="487"/>
        <v>190025.8</v>
      </c>
      <c r="H1092" s="158"/>
      <c r="I1092" s="158">
        <f t="shared" ref="I1092:J1095" si="505">I1093</f>
        <v>190025.8</v>
      </c>
      <c r="J1092" s="158">
        <f t="shared" si="505"/>
        <v>190025.8</v>
      </c>
      <c r="K1092" s="159">
        <f t="shared" si="488"/>
        <v>0</v>
      </c>
      <c r="L1092" s="159">
        <f t="shared" si="489"/>
        <v>100</v>
      </c>
      <c r="M1092" s="159">
        <f t="shared" si="490"/>
        <v>190025.8</v>
      </c>
      <c r="N1092" s="154"/>
    </row>
    <row r="1093" spans="1:14" s="46" customFormat="1" ht="33.75" x14ac:dyDescent="0.2">
      <c r="A1093" s="134" t="s">
        <v>1235</v>
      </c>
      <c r="B1093" s="133" t="s">
        <v>1470</v>
      </c>
      <c r="C1093" s="45"/>
      <c r="D1093" s="71"/>
      <c r="E1093" s="62"/>
      <c r="F1093" s="163">
        <f>F1094</f>
        <v>190025.8</v>
      </c>
      <c r="G1093" s="163">
        <f t="shared" si="487"/>
        <v>190025.8</v>
      </c>
      <c r="H1093" s="158"/>
      <c r="I1093" s="163">
        <f t="shared" si="505"/>
        <v>190025.8</v>
      </c>
      <c r="J1093" s="163">
        <f t="shared" si="505"/>
        <v>190025.8</v>
      </c>
      <c r="K1093" s="164">
        <f t="shared" si="488"/>
        <v>0</v>
      </c>
      <c r="L1093" s="164">
        <f t="shared" si="489"/>
        <v>100</v>
      </c>
      <c r="M1093" s="164">
        <f t="shared" si="490"/>
        <v>190025.8</v>
      </c>
      <c r="N1093" s="154"/>
    </row>
    <row r="1094" spans="1:14" s="46" customFormat="1" ht="22.5" x14ac:dyDescent="0.2">
      <c r="A1094" s="134" t="s">
        <v>1129</v>
      </c>
      <c r="B1094" s="133" t="s">
        <v>1471</v>
      </c>
      <c r="C1094" s="45"/>
      <c r="D1094" s="71"/>
      <c r="E1094" s="62"/>
      <c r="F1094" s="163">
        <f>F1095</f>
        <v>190025.8</v>
      </c>
      <c r="G1094" s="163">
        <f t="shared" si="487"/>
        <v>190025.8</v>
      </c>
      <c r="H1094" s="158"/>
      <c r="I1094" s="163">
        <f t="shared" si="505"/>
        <v>190025.8</v>
      </c>
      <c r="J1094" s="163">
        <f t="shared" si="505"/>
        <v>190025.8</v>
      </c>
      <c r="K1094" s="164">
        <f t="shared" si="488"/>
        <v>0</v>
      </c>
      <c r="L1094" s="164">
        <f t="shared" si="489"/>
        <v>100</v>
      </c>
      <c r="M1094" s="164">
        <f t="shared" si="490"/>
        <v>190025.8</v>
      </c>
      <c r="N1094" s="154"/>
    </row>
    <row r="1095" spans="1:14" s="46" customFormat="1" ht="22.5" x14ac:dyDescent="0.2">
      <c r="A1095" s="134" t="s">
        <v>1282</v>
      </c>
      <c r="B1095" s="133" t="s">
        <v>1472</v>
      </c>
      <c r="C1095" s="45"/>
      <c r="D1095" s="71"/>
      <c r="E1095" s="62"/>
      <c r="F1095" s="163">
        <f>F1096</f>
        <v>190025.8</v>
      </c>
      <c r="G1095" s="163">
        <f t="shared" si="487"/>
        <v>190025.8</v>
      </c>
      <c r="H1095" s="158"/>
      <c r="I1095" s="163">
        <f t="shared" si="505"/>
        <v>190025.8</v>
      </c>
      <c r="J1095" s="163">
        <f t="shared" si="505"/>
        <v>190025.8</v>
      </c>
      <c r="K1095" s="164">
        <f t="shared" si="488"/>
        <v>0</v>
      </c>
      <c r="L1095" s="164">
        <f t="shared" si="489"/>
        <v>100</v>
      </c>
      <c r="M1095" s="164">
        <f t="shared" si="490"/>
        <v>190025.8</v>
      </c>
      <c r="N1095" s="154"/>
    </row>
    <row r="1096" spans="1:14" s="46" customFormat="1" ht="22.5" x14ac:dyDescent="0.2">
      <c r="A1096" s="149" t="s">
        <v>1468</v>
      </c>
      <c r="B1096" s="136" t="s">
        <v>1473</v>
      </c>
      <c r="C1096" s="45"/>
      <c r="D1096" s="71"/>
      <c r="E1096" s="62"/>
      <c r="F1096" s="62">
        <v>190025.8</v>
      </c>
      <c r="G1096" s="62">
        <f t="shared" si="487"/>
        <v>190025.8</v>
      </c>
      <c r="H1096" s="158"/>
      <c r="I1096" s="69">
        <v>190025.8</v>
      </c>
      <c r="J1096" s="164">
        <v>190025.8</v>
      </c>
      <c r="K1096" s="164">
        <f t="shared" si="488"/>
        <v>0</v>
      </c>
      <c r="L1096" s="164">
        <f t="shared" si="489"/>
        <v>100</v>
      </c>
      <c r="M1096" s="164">
        <f t="shared" si="490"/>
        <v>190025.8</v>
      </c>
      <c r="N1096" s="154"/>
    </row>
    <row r="1097" spans="1:14" s="42" customFormat="1" ht="131.25" customHeight="1" x14ac:dyDescent="0.2">
      <c r="A1097" s="47" t="s">
        <v>1099</v>
      </c>
      <c r="B1097" s="40" t="s">
        <v>934</v>
      </c>
      <c r="C1097" s="41" t="s">
        <v>5</v>
      </c>
      <c r="D1097" s="158">
        <f t="shared" ref="D1097:F1100" si="506">D1098</f>
        <v>157900</v>
      </c>
      <c r="E1097" s="158">
        <f t="shared" si="506"/>
        <v>172100</v>
      </c>
      <c r="F1097" s="158">
        <f t="shared" si="506"/>
        <v>172100</v>
      </c>
      <c r="G1097" s="158">
        <f t="shared" si="487"/>
        <v>0</v>
      </c>
      <c r="H1097" s="158">
        <f t="shared" si="491"/>
        <v>100</v>
      </c>
      <c r="I1097" s="158">
        <f t="shared" ref="I1097:J1098" si="507">I1098</f>
        <v>172100</v>
      </c>
      <c r="J1097" s="158">
        <f t="shared" si="507"/>
        <v>172100</v>
      </c>
      <c r="K1097" s="159">
        <f t="shared" si="488"/>
        <v>0</v>
      </c>
      <c r="L1097" s="159">
        <f t="shared" si="489"/>
        <v>100</v>
      </c>
      <c r="M1097" s="159">
        <f t="shared" si="490"/>
        <v>14200</v>
      </c>
      <c r="N1097" s="155">
        <f t="shared" si="494"/>
        <v>108.99303356554782</v>
      </c>
    </row>
    <row r="1098" spans="1:14" s="42" customFormat="1" ht="33.75" x14ac:dyDescent="0.2">
      <c r="A1098" s="39" t="s">
        <v>1077</v>
      </c>
      <c r="B1098" s="40" t="s">
        <v>935</v>
      </c>
      <c r="C1098" s="41" t="s">
        <v>5</v>
      </c>
      <c r="D1098" s="163">
        <f t="shared" si="506"/>
        <v>157900</v>
      </c>
      <c r="E1098" s="163">
        <v>172100</v>
      </c>
      <c r="F1098" s="163">
        <f>F1099</f>
        <v>172100</v>
      </c>
      <c r="G1098" s="163">
        <f t="shared" si="487"/>
        <v>0</v>
      </c>
      <c r="H1098" s="163">
        <f t="shared" si="491"/>
        <v>100</v>
      </c>
      <c r="I1098" s="163">
        <f t="shared" si="507"/>
        <v>172100</v>
      </c>
      <c r="J1098" s="163">
        <f t="shared" si="507"/>
        <v>172100</v>
      </c>
      <c r="K1098" s="164">
        <f t="shared" si="488"/>
        <v>0</v>
      </c>
      <c r="L1098" s="164">
        <f t="shared" si="489"/>
        <v>100</v>
      </c>
      <c r="M1098" s="164">
        <f t="shared" si="490"/>
        <v>14200</v>
      </c>
      <c r="N1098" s="154">
        <f t="shared" si="494"/>
        <v>108.99303356554782</v>
      </c>
    </row>
    <row r="1099" spans="1:14" s="42" customFormat="1" x14ac:dyDescent="0.2">
      <c r="A1099" s="39" t="s">
        <v>13</v>
      </c>
      <c r="B1099" s="40" t="s">
        <v>936</v>
      </c>
      <c r="C1099" s="41" t="s">
        <v>5</v>
      </c>
      <c r="D1099" s="163">
        <f t="shared" si="506"/>
        <v>157900</v>
      </c>
      <c r="E1099" s="163">
        <f t="shared" si="506"/>
        <v>0</v>
      </c>
      <c r="F1099" s="163">
        <f>F1102+F1104</f>
        <v>172100</v>
      </c>
      <c r="G1099" s="163">
        <f t="shared" si="487"/>
        <v>172100</v>
      </c>
      <c r="H1099" s="163"/>
      <c r="I1099" s="163">
        <f t="shared" ref="I1099:J1099" si="508">I1102+I1104</f>
        <v>172100</v>
      </c>
      <c r="J1099" s="163">
        <f t="shared" si="508"/>
        <v>172100</v>
      </c>
      <c r="K1099" s="164">
        <f t="shared" si="488"/>
        <v>0</v>
      </c>
      <c r="L1099" s="164">
        <f t="shared" si="489"/>
        <v>100</v>
      </c>
      <c r="M1099" s="164">
        <f t="shared" si="490"/>
        <v>14200</v>
      </c>
      <c r="N1099" s="154">
        <f t="shared" si="494"/>
        <v>108.99303356554782</v>
      </c>
    </row>
    <row r="1100" spans="1:14" s="42" customFormat="1" ht="45" x14ac:dyDescent="0.2">
      <c r="A1100" s="52" t="s">
        <v>15</v>
      </c>
      <c r="B1100" s="40" t="s">
        <v>937</v>
      </c>
      <c r="C1100" s="41" t="s">
        <v>5</v>
      </c>
      <c r="D1100" s="163">
        <f t="shared" si="506"/>
        <v>157900</v>
      </c>
      <c r="E1100" s="163">
        <f t="shared" si="506"/>
        <v>0</v>
      </c>
      <c r="F1100" s="163"/>
      <c r="G1100" s="158">
        <f t="shared" si="487"/>
        <v>0</v>
      </c>
      <c r="H1100" s="158"/>
      <c r="I1100" s="163"/>
      <c r="J1100" s="164"/>
      <c r="K1100" s="164">
        <f t="shared" si="488"/>
        <v>0</v>
      </c>
      <c r="L1100" s="164"/>
      <c r="M1100" s="164">
        <f t="shared" si="490"/>
        <v>-157900</v>
      </c>
      <c r="N1100" s="154">
        <f t="shared" si="494"/>
        <v>0</v>
      </c>
    </row>
    <row r="1101" spans="1:14" s="46" customFormat="1" x14ac:dyDescent="0.2">
      <c r="A1101" s="43" t="s">
        <v>17</v>
      </c>
      <c r="B1101" s="44" t="s">
        <v>938</v>
      </c>
      <c r="C1101" s="45" t="s">
        <v>5</v>
      </c>
      <c r="D1101" s="71">
        <v>157900</v>
      </c>
      <c r="E1101" s="62"/>
      <c r="F1101" s="62"/>
      <c r="G1101" s="158">
        <f t="shared" ref="G1101:G1164" si="509">F1101-E1101</f>
        <v>0</v>
      </c>
      <c r="H1101" s="158"/>
      <c r="I1101" s="69"/>
      <c r="J1101" s="164"/>
      <c r="K1101" s="164">
        <f t="shared" ref="K1101:K1164" si="510">J1101-I1101</f>
        <v>0</v>
      </c>
      <c r="L1101" s="164"/>
      <c r="M1101" s="164">
        <f t="shared" ref="M1101:M1164" si="511">J1101-D1101</f>
        <v>-157900</v>
      </c>
      <c r="N1101" s="154">
        <f t="shared" ref="N1101:N1164" si="512">J1101/D1101*100</f>
        <v>0</v>
      </c>
    </row>
    <row r="1102" spans="1:14" s="46" customFormat="1" x14ac:dyDescent="0.2">
      <c r="A1102" s="39" t="s">
        <v>32</v>
      </c>
      <c r="B1102" s="44" t="s">
        <v>1476</v>
      </c>
      <c r="C1102" s="45"/>
      <c r="D1102" s="71"/>
      <c r="E1102" s="62"/>
      <c r="F1102" s="62">
        <f>F1103</f>
        <v>157089</v>
      </c>
      <c r="G1102" s="163">
        <f t="shared" si="509"/>
        <v>157089</v>
      </c>
      <c r="H1102" s="158"/>
      <c r="I1102" s="62">
        <f t="shared" ref="I1102:J1102" si="513">I1103</f>
        <v>157089</v>
      </c>
      <c r="J1102" s="62">
        <f t="shared" si="513"/>
        <v>157089</v>
      </c>
      <c r="K1102" s="164">
        <f t="shared" si="510"/>
        <v>0</v>
      </c>
      <c r="L1102" s="164">
        <f t="shared" ref="L1102:L1164" si="514">J1102/I1102*100</f>
        <v>100</v>
      </c>
      <c r="M1102" s="164">
        <f t="shared" si="511"/>
        <v>157089</v>
      </c>
      <c r="N1102" s="154"/>
    </row>
    <row r="1103" spans="1:14" s="46" customFormat="1" ht="12.75" customHeight="1" x14ac:dyDescent="0.2">
      <c r="A1103" s="43" t="s">
        <v>1228</v>
      </c>
      <c r="B1103" s="44" t="s">
        <v>1477</v>
      </c>
      <c r="C1103" s="45"/>
      <c r="D1103" s="71"/>
      <c r="E1103" s="62"/>
      <c r="F1103" s="62">
        <v>157089</v>
      </c>
      <c r="G1103" s="163">
        <f t="shared" si="509"/>
        <v>157089</v>
      </c>
      <c r="H1103" s="158"/>
      <c r="I1103" s="69">
        <v>157089</v>
      </c>
      <c r="J1103" s="164">
        <v>157089</v>
      </c>
      <c r="K1103" s="164">
        <f t="shared" si="510"/>
        <v>0</v>
      </c>
      <c r="L1103" s="164">
        <f t="shared" si="514"/>
        <v>100</v>
      </c>
      <c r="M1103" s="164">
        <f t="shared" si="511"/>
        <v>157089</v>
      </c>
      <c r="N1103" s="154"/>
    </row>
    <row r="1104" spans="1:14" s="46" customFormat="1" ht="22.5" x14ac:dyDescent="0.2">
      <c r="A1104" s="39" t="s">
        <v>44</v>
      </c>
      <c r="B1104" s="44" t="s">
        <v>1474</v>
      </c>
      <c r="C1104" s="45"/>
      <c r="D1104" s="71"/>
      <c r="E1104" s="62"/>
      <c r="F1104" s="163">
        <f>F1105</f>
        <v>15011</v>
      </c>
      <c r="G1104" s="163">
        <f t="shared" si="509"/>
        <v>15011</v>
      </c>
      <c r="H1104" s="158"/>
      <c r="I1104" s="163">
        <f t="shared" ref="I1104:J1104" si="515">I1105</f>
        <v>15011</v>
      </c>
      <c r="J1104" s="163">
        <f t="shared" si="515"/>
        <v>15011</v>
      </c>
      <c r="K1104" s="164">
        <f t="shared" si="510"/>
        <v>0</v>
      </c>
      <c r="L1104" s="164">
        <f t="shared" si="514"/>
        <v>100</v>
      </c>
      <c r="M1104" s="164">
        <f t="shared" si="511"/>
        <v>15011</v>
      </c>
      <c r="N1104" s="154"/>
    </row>
    <row r="1105" spans="1:14" s="46" customFormat="1" ht="45" x14ac:dyDescent="0.2">
      <c r="A1105" s="43" t="s">
        <v>46</v>
      </c>
      <c r="B1105" s="44" t="s">
        <v>1475</v>
      </c>
      <c r="C1105" s="45"/>
      <c r="D1105" s="71"/>
      <c r="E1105" s="62"/>
      <c r="F1105" s="62">
        <v>15011</v>
      </c>
      <c r="G1105" s="62">
        <f t="shared" si="509"/>
        <v>15011</v>
      </c>
      <c r="H1105" s="158"/>
      <c r="I1105" s="69">
        <v>15011</v>
      </c>
      <c r="J1105" s="164">
        <v>15011</v>
      </c>
      <c r="K1105" s="164">
        <f t="shared" si="510"/>
        <v>0</v>
      </c>
      <c r="L1105" s="164">
        <f t="shared" si="514"/>
        <v>100</v>
      </c>
      <c r="M1105" s="164">
        <f t="shared" si="511"/>
        <v>15011</v>
      </c>
      <c r="N1105" s="154"/>
    </row>
    <row r="1106" spans="1:14" s="42" customFormat="1" ht="147.75" x14ac:dyDescent="0.2">
      <c r="A1106" s="47" t="s">
        <v>939</v>
      </c>
      <c r="B1106" s="40" t="s">
        <v>940</v>
      </c>
      <c r="C1106" s="41" t="s">
        <v>5</v>
      </c>
      <c r="D1106" s="158">
        <f>D1107</f>
        <v>33200</v>
      </c>
      <c r="E1106" s="158">
        <f>E1107</f>
        <v>38310</v>
      </c>
      <c r="F1106" s="158">
        <f>F1107</f>
        <v>38310</v>
      </c>
      <c r="G1106" s="158">
        <f t="shared" si="509"/>
        <v>0</v>
      </c>
      <c r="H1106" s="158">
        <f t="shared" ref="H1106:H1164" si="516">F1106/E1106*100</f>
        <v>100</v>
      </c>
      <c r="I1106" s="158">
        <f t="shared" ref="I1106:J1107" si="517">I1107</f>
        <v>38310</v>
      </c>
      <c r="J1106" s="158">
        <f t="shared" si="517"/>
        <v>38310</v>
      </c>
      <c r="K1106" s="159">
        <f t="shared" si="510"/>
        <v>0</v>
      </c>
      <c r="L1106" s="159">
        <f t="shared" si="514"/>
        <v>100</v>
      </c>
      <c r="M1106" s="159">
        <f t="shared" si="511"/>
        <v>5110</v>
      </c>
      <c r="N1106" s="155">
        <f t="shared" si="512"/>
        <v>115.39156626506025</v>
      </c>
    </row>
    <row r="1107" spans="1:14" s="42" customFormat="1" ht="33.75" x14ac:dyDescent="0.2">
      <c r="A1107" s="39" t="s">
        <v>1077</v>
      </c>
      <c r="B1107" s="40" t="s">
        <v>941</v>
      </c>
      <c r="C1107" s="41" t="s">
        <v>5</v>
      </c>
      <c r="D1107" s="163">
        <f>D1108+D1113</f>
        <v>33200</v>
      </c>
      <c r="E1107" s="163">
        <v>38310</v>
      </c>
      <c r="F1107" s="163">
        <f>F1108</f>
        <v>38310</v>
      </c>
      <c r="G1107" s="163">
        <f t="shared" si="509"/>
        <v>0</v>
      </c>
      <c r="H1107" s="163">
        <f t="shared" si="516"/>
        <v>100</v>
      </c>
      <c r="I1107" s="163">
        <f t="shared" si="517"/>
        <v>38310</v>
      </c>
      <c r="J1107" s="163">
        <f t="shared" si="517"/>
        <v>38310</v>
      </c>
      <c r="K1107" s="164">
        <f t="shared" si="510"/>
        <v>0</v>
      </c>
      <c r="L1107" s="164">
        <f t="shared" si="514"/>
        <v>100</v>
      </c>
      <c r="M1107" s="164">
        <f t="shared" si="511"/>
        <v>5110</v>
      </c>
      <c r="N1107" s="154">
        <f t="shared" si="512"/>
        <v>115.39156626506025</v>
      </c>
    </row>
    <row r="1108" spans="1:14" s="42" customFormat="1" x14ac:dyDescent="0.2">
      <c r="A1108" s="39" t="s">
        <v>13</v>
      </c>
      <c r="B1108" s="40" t="s">
        <v>942</v>
      </c>
      <c r="C1108" s="41" t="s">
        <v>5</v>
      </c>
      <c r="D1108" s="162">
        <v>20659</v>
      </c>
      <c r="E1108" s="163">
        <f>E1109</f>
        <v>0</v>
      </c>
      <c r="F1108" s="163">
        <f>F1111+F1114</f>
        <v>38310</v>
      </c>
      <c r="G1108" s="163">
        <f t="shared" si="509"/>
        <v>38310</v>
      </c>
      <c r="H1108" s="163"/>
      <c r="I1108" s="163">
        <f t="shared" ref="I1108:J1108" si="518">I1111+I1114</f>
        <v>38310</v>
      </c>
      <c r="J1108" s="163">
        <f t="shared" si="518"/>
        <v>38310</v>
      </c>
      <c r="K1108" s="164">
        <f t="shared" si="510"/>
        <v>0</v>
      </c>
      <c r="L1108" s="164">
        <f t="shared" si="514"/>
        <v>100</v>
      </c>
      <c r="M1108" s="164">
        <f t="shared" si="511"/>
        <v>17651</v>
      </c>
      <c r="N1108" s="154">
        <f t="shared" si="512"/>
        <v>185.4397599109347</v>
      </c>
    </row>
    <row r="1109" spans="1:14" s="42" customFormat="1" ht="33.75" x14ac:dyDescent="0.2">
      <c r="A1109" s="39" t="s">
        <v>15</v>
      </c>
      <c r="B1109" s="40" t="s">
        <v>943</v>
      </c>
      <c r="C1109" s="41" t="s">
        <v>5</v>
      </c>
      <c r="D1109" s="162">
        <v>20659</v>
      </c>
      <c r="E1109" s="163">
        <f>E1110</f>
        <v>0</v>
      </c>
      <c r="F1109" s="163"/>
      <c r="G1109" s="158">
        <f t="shared" si="509"/>
        <v>0</v>
      </c>
      <c r="H1109" s="158"/>
      <c r="I1109" s="163"/>
      <c r="J1109" s="163"/>
      <c r="K1109" s="164">
        <f t="shared" si="510"/>
        <v>0</v>
      </c>
      <c r="L1109" s="164"/>
      <c r="M1109" s="164">
        <f t="shared" si="511"/>
        <v>-20659</v>
      </c>
      <c r="N1109" s="154">
        <f t="shared" si="512"/>
        <v>0</v>
      </c>
    </row>
    <row r="1110" spans="1:14" s="46" customFormat="1" x14ac:dyDescent="0.2">
      <c r="A1110" s="43" t="s">
        <v>17</v>
      </c>
      <c r="B1110" s="44" t="s">
        <v>944</v>
      </c>
      <c r="C1110" s="45" t="s">
        <v>5</v>
      </c>
      <c r="D1110" s="71">
        <v>20659</v>
      </c>
      <c r="E1110" s="62"/>
      <c r="F1110" s="62"/>
      <c r="G1110" s="158">
        <f t="shared" si="509"/>
        <v>0</v>
      </c>
      <c r="H1110" s="158"/>
      <c r="I1110" s="62"/>
      <c r="J1110" s="62"/>
      <c r="K1110" s="164">
        <f t="shared" si="510"/>
        <v>0</v>
      </c>
      <c r="L1110" s="164"/>
      <c r="M1110" s="164">
        <f t="shared" si="511"/>
        <v>-20659</v>
      </c>
      <c r="N1110" s="154">
        <f t="shared" si="512"/>
        <v>0</v>
      </c>
    </row>
    <row r="1111" spans="1:14" s="46" customFormat="1" x14ac:dyDescent="0.2">
      <c r="A1111" s="39" t="s">
        <v>32</v>
      </c>
      <c r="B1111" s="40" t="s">
        <v>1478</v>
      </c>
      <c r="C1111" s="45"/>
      <c r="D1111" s="71"/>
      <c r="E1111" s="62"/>
      <c r="F1111" s="163">
        <f>F1112+F1113</f>
        <v>26200</v>
      </c>
      <c r="G1111" s="163">
        <f t="shared" si="509"/>
        <v>26200</v>
      </c>
      <c r="H1111" s="158"/>
      <c r="I1111" s="163">
        <f t="shared" ref="I1111:J1111" si="519">I1112+I1113</f>
        <v>26200</v>
      </c>
      <c r="J1111" s="163">
        <f t="shared" si="519"/>
        <v>26200</v>
      </c>
      <c r="K1111" s="164">
        <f t="shared" si="510"/>
        <v>0</v>
      </c>
      <c r="L1111" s="164">
        <f t="shared" si="514"/>
        <v>100</v>
      </c>
      <c r="M1111" s="164">
        <f t="shared" si="511"/>
        <v>26200</v>
      </c>
      <c r="N1111" s="154"/>
    </row>
    <row r="1112" spans="1:14" s="46" customFormat="1" ht="22.5" x14ac:dyDescent="0.2">
      <c r="A1112" s="43" t="s">
        <v>1228</v>
      </c>
      <c r="B1112" s="40" t="s">
        <v>1479</v>
      </c>
      <c r="C1112" s="45"/>
      <c r="D1112" s="71"/>
      <c r="E1112" s="62"/>
      <c r="F1112" s="62">
        <v>2800</v>
      </c>
      <c r="G1112" s="62">
        <f t="shared" si="509"/>
        <v>2800</v>
      </c>
      <c r="H1112" s="158"/>
      <c r="I1112" s="69">
        <v>2800</v>
      </c>
      <c r="J1112" s="69">
        <v>2800</v>
      </c>
      <c r="K1112" s="69">
        <f t="shared" si="510"/>
        <v>0</v>
      </c>
      <c r="L1112" s="69">
        <f t="shared" si="514"/>
        <v>100</v>
      </c>
      <c r="M1112" s="69">
        <f t="shared" si="511"/>
        <v>2800</v>
      </c>
      <c r="N1112" s="190"/>
    </row>
    <row r="1113" spans="1:14" s="42" customFormat="1" ht="22.5" x14ac:dyDescent="0.2">
      <c r="A1113" s="43" t="s">
        <v>1228</v>
      </c>
      <c r="B1113" s="40" t="s">
        <v>1480</v>
      </c>
      <c r="C1113" s="41" t="s">
        <v>5</v>
      </c>
      <c r="D1113" s="163">
        <f>D1114</f>
        <v>12541</v>
      </c>
      <c r="E1113" s="163">
        <f>E1114</f>
        <v>0</v>
      </c>
      <c r="F1113" s="163">
        <v>23400</v>
      </c>
      <c r="G1113" s="62">
        <f t="shared" si="509"/>
        <v>23400</v>
      </c>
      <c r="H1113" s="158"/>
      <c r="I1113" s="163">
        <v>23400</v>
      </c>
      <c r="J1113" s="69">
        <v>23400</v>
      </c>
      <c r="K1113" s="69">
        <f t="shared" si="510"/>
        <v>0</v>
      </c>
      <c r="L1113" s="69">
        <f t="shared" si="514"/>
        <v>100</v>
      </c>
      <c r="M1113" s="69">
        <f t="shared" si="511"/>
        <v>10859</v>
      </c>
      <c r="N1113" s="190">
        <f t="shared" si="512"/>
        <v>186.58799138824656</v>
      </c>
    </row>
    <row r="1114" spans="1:14" s="46" customFormat="1" ht="45" x14ac:dyDescent="0.2">
      <c r="A1114" s="43" t="s">
        <v>46</v>
      </c>
      <c r="B1114" s="44" t="s">
        <v>945</v>
      </c>
      <c r="C1114" s="45" t="s">
        <v>5</v>
      </c>
      <c r="D1114" s="71">
        <v>12541</v>
      </c>
      <c r="E1114" s="62"/>
      <c r="F1114" s="163">
        <v>12110</v>
      </c>
      <c r="G1114" s="62">
        <f t="shared" si="509"/>
        <v>12110</v>
      </c>
      <c r="H1114" s="158"/>
      <c r="I1114" s="69">
        <v>12110</v>
      </c>
      <c r="J1114" s="69">
        <v>12110</v>
      </c>
      <c r="K1114" s="69">
        <f t="shared" si="510"/>
        <v>0</v>
      </c>
      <c r="L1114" s="69">
        <f t="shared" si="514"/>
        <v>100</v>
      </c>
      <c r="M1114" s="69">
        <f t="shared" si="511"/>
        <v>-431</v>
      </c>
      <c r="N1114" s="190">
        <f t="shared" si="512"/>
        <v>96.563272466310508</v>
      </c>
    </row>
    <row r="1115" spans="1:14" s="46" customFormat="1" ht="158.25" x14ac:dyDescent="0.2">
      <c r="A1115" s="125" t="s">
        <v>1234</v>
      </c>
      <c r="B1115" s="133" t="s">
        <v>1266</v>
      </c>
      <c r="C1115" s="45"/>
      <c r="D1115" s="171"/>
      <c r="E1115" s="158">
        <f>E1116</f>
        <v>4099830</v>
      </c>
      <c r="F1115" s="158">
        <f>F1116</f>
        <v>4099830.0000000005</v>
      </c>
      <c r="G1115" s="158">
        <f t="shared" si="509"/>
        <v>0</v>
      </c>
      <c r="H1115" s="158">
        <f t="shared" si="516"/>
        <v>100.00000000000003</v>
      </c>
      <c r="I1115" s="158">
        <f t="shared" ref="I1115:J1116" si="520">I1116</f>
        <v>4099830.0000000005</v>
      </c>
      <c r="J1115" s="158">
        <f t="shared" si="520"/>
        <v>4099830.0000000005</v>
      </c>
      <c r="K1115" s="159">
        <f t="shared" si="510"/>
        <v>0</v>
      </c>
      <c r="L1115" s="159">
        <f t="shared" si="514"/>
        <v>100</v>
      </c>
      <c r="M1115" s="159">
        <f t="shared" si="511"/>
        <v>4099830.0000000005</v>
      </c>
      <c r="N1115" s="154"/>
    </row>
    <row r="1116" spans="1:14" s="46" customFormat="1" ht="33.75" x14ac:dyDescent="0.2">
      <c r="A1116" s="134" t="s">
        <v>1258</v>
      </c>
      <c r="B1116" s="133" t="s">
        <v>1267</v>
      </c>
      <c r="C1116" s="45"/>
      <c r="D1116" s="71"/>
      <c r="E1116" s="163">
        <v>4099830</v>
      </c>
      <c r="F1116" s="163">
        <f>F1117</f>
        <v>4099830.0000000005</v>
      </c>
      <c r="G1116" s="163">
        <f t="shared" si="509"/>
        <v>0</v>
      </c>
      <c r="H1116" s="163">
        <f t="shared" si="516"/>
        <v>100.00000000000003</v>
      </c>
      <c r="I1116" s="163">
        <f t="shared" si="520"/>
        <v>4099830.0000000005</v>
      </c>
      <c r="J1116" s="163">
        <f t="shared" si="520"/>
        <v>4099830.0000000005</v>
      </c>
      <c r="K1116" s="164">
        <f t="shared" si="510"/>
        <v>0</v>
      </c>
      <c r="L1116" s="164">
        <f t="shared" si="514"/>
        <v>100</v>
      </c>
      <c r="M1116" s="164">
        <f t="shared" si="511"/>
        <v>4099830.0000000005</v>
      </c>
      <c r="N1116" s="154"/>
    </row>
    <row r="1117" spans="1:14" s="46" customFormat="1" ht="22.5" x14ac:dyDescent="0.2">
      <c r="A1117" s="127" t="s">
        <v>1129</v>
      </c>
      <c r="B1117" s="133" t="s">
        <v>1267</v>
      </c>
      <c r="C1117" s="45"/>
      <c r="D1117" s="71"/>
      <c r="E1117" s="62"/>
      <c r="F1117" s="62">
        <f>F1118+F1122+F1126+F1127</f>
        <v>4099830.0000000005</v>
      </c>
      <c r="G1117" s="163">
        <f t="shared" si="509"/>
        <v>4099830.0000000005</v>
      </c>
      <c r="H1117" s="163"/>
      <c r="I1117" s="62">
        <f t="shared" ref="I1117:J1117" si="521">I1118+I1122+I1126+I1127</f>
        <v>4099830.0000000005</v>
      </c>
      <c r="J1117" s="62">
        <f t="shared" si="521"/>
        <v>4099830.0000000005</v>
      </c>
      <c r="K1117" s="164">
        <f t="shared" si="510"/>
        <v>0</v>
      </c>
      <c r="L1117" s="164">
        <f t="shared" si="514"/>
        <v>100</v>
      </c>
      <c r="M1117" s="164">
        <f t="shared" si="511"/>
        <v>4099830.0000000005</v>
      </c>
      <c r="N1117" s="154"/>
    </row>
    <row r="1118" spans="1:14" s="46" customFormat="1" ht="22.5" x14ac:dyDescent="0.2">
      <c r="A1118" s="134" t="s">
        <v>1215</v>
      </c>
      <c r="B1118" s="133" t="s">
        <v>1268</v>
      </c>
      <c r="C1118" s="45"/>
      <c r="D1118" s="71"/>
      <c r="E1118" s="62"/>
      <c r="F1118" s="163">
        <f>F1119+F1120+F1121</f>
        <v>3913508.8000000003</v>
      </c>
      <c r="G1118" s="163">
        <f t="shared" si="509"/>
        <v>3913508.8000000003</v>
      </c>
      <c r="H1118" s="158"/>
      <c r="I1118" s="163">
        <f t="shared" ref="I1118:J1118" si="522">I1119+I1120+I1121</f>
        <v>3913508.8000000003</v>
      </c>
      <c r="J1118" s="163">
        <f t="shared" si="522"/>
        <v>3913508.8000000003</v>
      </c>
      <c r="K1118" s="164">
        <f t="shared" si="510"/>
        <v>0</v>
      </c>
      <c r="L1118" s="164">
        <f t="shared" si="514"/>
        <v>100</v>
      </c>
      <c r="M1118" s="164">
        <f t="shared" si="511"/>
        <v>3913508.8000000003</v>
      </c>
      <c r="N1118" s="154"/>
    </row>
    <row r="1119" spans="1:14" s="46" customFormat="1" ht="22.5" x14ac:dyDescent="0.2">
      <c r="A1119" s="135" t="s">
        <v>1216</v>
      </c>
      <c r="B1119" s="136" t="s">
        <v>1269</v>
      </c>
      <c r="C1119" s="45"/>
      <c r="D1119" s="71"/>
      <c r="E1119" s="62"/>
      <c r="F1119" s="62">
        <v>3114155.22</v>
      </c>
      <c r="G1119" s="62">
        <f t="shared" si="509"/>
        <v>3114155.22</v>
      </c>
      <c r="H1119" s="158"/>
      <c r="I1119" s="69">
        <v>3114155.22</v>
      </c>
      <c r="J1119" s="164">
        <v>3114155.22</v>
      </c>
      <c r="K1119" s="164">
        <f t="shared" si="510"/>
        <v>0</v>
      </c>
      <c r="L1119" s="164">
        <f t="shared" si="514"/>
        <v>100</v>
      </c>
      <c r="M1119" s="164">
        <f t="shared" si="511"/>
        <v>3114155.22</v>
      </c>
      <c r="N1119" s="154"/>
    </row>
    <row r="1120" spans="1:14" s="46" customFormat="1" ht="33.75" x14ac:dyDescent="0.2">
      <c r="A1120" s="135" t="s">
        <v>1259</v>
      </c>
      <c r="B1120" s="136" t="s">
        <v>1270</v>
      </c>
      <c r="C1120" s="45"/>
      <c r="D1120" s="71"/>
      <c r="E1120" s="62"/>
      <c r="F1120" s="62">
        <v>789903.58</v>
      </c>
      <c r="G1120" s="62">
        <f t="shared" si="509"/>
        <v>789903.58</v>
      </c>
      <c r="H1120" s="158"/>
      <c r="I1120" s="69">
        <v>789903.58</v>
      </c>
      <c r="J1120" s="164">
        <v>789903.58</v>
      </c>
      <c r="K1120" s="164">
        <f t="shared" si="510"/>
        <v>0</v>
      </c>
      <c r="L1120" s="164">
        <f t="shared" si="514"/>
        <v>100</v>
      </c>
      <c r="M1120" s="164">
        <f t="shared" si="511"/>
        <v>789903.58</v>
      </c>
      <c r="N1120" s="154"/>
    </row>
    <row r="1121" spans="1:14" s="46" customFormat="1" ht="22.5" x14ac:dyDescent="0.2">
      <c r="A1121" s="135" t="s">
        <v>1260</v>
      </c>
      <c r="B1121" s="136" t="s">
        <v>1271</v>
      </c>
      <c r="C1121" s="45"/>
      <c r="D1121" s="71"/>
      <c r="E1121" s="62"/>
      <c r="F1121" s="62">
        <v>9450</v>
      </c>
      <c r="G1121" s="62">
        <f t="shared" si="509"/>
        <v>9450</v>
      </c>
      <c r="H1121" s="158"/>
      <c r="I1121" s="69">
        <v>9450</v>
      </c>
      <c r="J1121" s="164">
        <v>9450</v>
      </c>
      <c r="K1121" s="164">
        <f t="shared" si="510"/>
        <v>0</v>
      </c>
      <c r="L1121" s="164">
        <f t="shared" si="514"/>
        <v>100</v>
      </c>
      <c r="M1121" s="164">
        <f t="shared" si="511"/>
        <v>9450</v>
      </c>
      <c r="N1121" s="154"/>
    </row>
    <row r="1122" spans="1:14" s="46" customFormat="1" ht="22.5" x14ac:dyDescent="0.2">
      <c r="A1122" s="137" t="s">
        <v>1261</v>
      </c>
      <c r="B1122" s="133" t="s">
        <v>1272</v>
      </c>
      <c r="C1122" s="45"/>
      <c r="D1122" s="71"/>
      <c r="E1122" s="62"/>
      <c r="F1122" s="163">
        <f>F1123+F1124+F1125</f>
        <v>167028.29</v>
      </c>
      <c r="G1122" s="163">
        <f t="shared" si="509"/>
        <v>167028.29</v>
      </c>
      <c r="H1122" s="158"/>
      <c r="I1122" s="163">
        <f t="shared" ref="I1122:J1122" si="523">I1123+I1124+I1125</f>
        <v>167028.29</v>
      </c>
      <c r="J1122" s="163">
        <f t="shared" si="523"/>
        <v>167028.29</v>
      </c>
      <c r="K1122" s="164">
        <f t="shared" si="510"/>
        <v>0</v>
      </c>
      <c r="L1122" s="164">
        <f t="shared" si="514"/>
        <v>100</v>
      </c>
      <c r="M1122" s="164">
        <f t="shared" si="511"/>
        <v>167028.29</v>
      </c>
      <c r="N1122" s="154"/>
    </row>
    <row r="1123" spans="1:14" s="46" customFormat="1" ht="22.5" x14ac:dyDescent="0.2">
      <c r="A1123" s="135" t="s">
        <v>1262</v>
      </c>
      <c r="B1123" s="136" t="s">
        <v>1273</v>
      </c>
      <c r="C1123" s="45"/>
      <c r="D1123" s="71"/>
      <c r="E1123" s="62"/>
      <c r="F1123" s="62">
        <v>86256.13</v>
      </c>
      <c r="G1123" s="62">
        <f t="shared" si="509"/>
        <v>86256.13</v>
      </c>
      <c r="H1123" s="158"/>
      <c r="I1123" s="69">
        <v>86256.13</v>
      </c>
      <c r="J1123" s="164">
        <v>86256.13</v>
      </c>
      <c r="K1123" s="164">
        <f t="shared" si="510"/>
        <v>0</v>
      </c>
      <c r="L1123" s="164">
        <f t="shared" si="514"/>
        <v>100</v>
      </c>
      <c r="M1123" s="164">
        <f t="shared" si="511"/>
        <v>86256.13</v>
      </c>
      <c r="N1123" s="154"/>
    </row>
    <row r="1124" spans="1:14" s="46" customFormat="1" ht="22.5" x14ac:dyDescent="0.2">
      <c r="A1124" s="135" t="s">
        <v>1263</v>
      </c>
      <c r="B1124" s="136" t="s">
        <v>1274</v>
      </c>
      <c r="C1124" s="45"/>
      <c r="D1124" s="71"/>
      <c r="E1124" s="62"/>
      <c r="F1124" s="62">
        <v>56023.16</v>
      </c>
      <c r="G1124" s="62">
        <f t="shared" si="509"/>
        <v>56023.16</v>
      </c>
      <c r="H1124" s="158"/>
      <c r="I1124" s="69">
        <v>56023.16</v>
      </c>
      <c r="J1124" s="164">
        <v>56023.16</v>
      </c>
      <c r="K1124" s="164">
        <f t="shared" si="510"/>
        <v>0</v>
      </c>
      <c r="L1124" s="164">
        <f t="shared" si="514"/>
        <v>100</v>
      </c>
      <c r="M1124" s="164">
        <f t="shared" si="511"/>
        <v>56023.16</v>
      </c>
      <c r="N1124" s="154"/>
    </row>
    <row r="1125" spans="1:14" s="46" customFormat="1" ht="22.5" x14ac:dyDescent="0.2">
      <c r="A1125" s="135" t="s">
        <v>1228</v>
      </c>
      <c r="B1125" s="136" t="s">
        <v>1275</v>
      </c>
      <c r="C1125" s="45"/>
      <c r="D1125" s="71"/>
      <c r="E1125" s="62"/>
      <c r="F1125" s="62">
        <v>24749</v>
      </c>
      <c r="G1125" s="62">
        <f t="shared" si="509"/>
        <v>24749</v>
      </c>
      <c r="H1125" s="158"/>
      <c r="I1125" s="69">
        <v>24749</v>
      </c>
      <c r="J1125" s="164">
        <v>24749</v>
      </c>
      <c r="K1125" s="164">
        <f t="shared" si="510"/>
        <v>0</v>
      </c>
      <c r="L1125" s="164">
        <f t="shared" si="514"/>
        <v>100</v>
      </c>
      <c r="M1125" s="164">
        <f t="shared" si="511"/>
        <v>24749</v>
      </c>
      <c r="N1125" s="154"/>
    </row>
    <row r="1126" spans="1:14" s="46" customFormat="1" ht="22.5" x14ac:dyDescent="0.2">
      <c r="A1126" s="127" t="s">
        <v>1264</v>
      </c>
      <c r="B1126" s="133" t="s">
        <v>1276</v>
      </c>
      <c r="C1126" s="45"/>
      <c r="D1126" s="71"/>
      <c r="E1126" s="62"/>
      <c r="F1126" s="62">
        <v>1950</v>
      </c>
      <c r="G1126" s="62">
        <f t="shared" si="509"/>
        <v>1950</v>
      </c>
      <c r="H1126" s="158"/>
      <c r="I1126" s="69">
        <v>1950</v>
      </c>
      <c r="J1126" s="164">
        <v>1950</v>
      </c>
      <c r="K1126" s="164">
        <f t="shared" si="510"/>
        <v>0</v>
      </c>
      <c r="L1126" s="164">
        <f t="shared" si="514"/>
        <v>100</v>
      </c>
      <c r="M1126" s="164">
        <f t="shared" si="511"/>
        <v>1950</v>
      </c>
      <c r="N1126" s="154"/>
    </row>
    <row r="1127" spans="1:14" s="46" customFormat="1" ht="22.5" x14ac:dyDescent="0.2">
      <c r="A1127" s="127" t="s">
        <v>1218</v>
      </c>
      <c r="B1127" s="133" t="s">
        <v>1277</v>
      </c>
      <c r="C1127" s="45"/>
      <c r="D1127" s="71"/>
      <c r="E1127" s="62"/>
      <c r="F1127" s="163">
        <f>F1128</f>
        <v>17342.91</v>
      </c>
      <c r="G1127" s="62">
        <f t="shared" si="509"/>
        <v>17342.91</v>
      </c>
      <c r="H1127" s="158"/>
      <c r="I1127" s="163">
        <f>I1128</f>
        <v>17342.91</v>
      </c>
      <c r="J1127" s="163">
        <f>J1128</f>
        <v>17342.91</v>
      </c>
      <c r="K1127" s="164">
        <f t="shared" si="510"/>
        <v>0</v>
      </c>
      <c r="L1127" s="164">
        <f t="shared" si="514"/>
        <v>100</v>
      </c>
      <c r="M1127" s="164">
        <f t="shared" si="511"/>
        <v>17342.91</v>
      </c>
      <c r="N1127" s="154"/>
    </row>
    <row r="1128" spans="1:14" s="46" customFormat="1" ht="22.5" x14ac:dyDescent="0.2">
      <c r="A1128" s="135" t="s">
        <v>1265</v>
      </c>
      <c r="B1128" s="136" t="s">
        <v>1278</v>
      </c>
      <c r="C1128" s="45"/>
      <c r="D1128" s="71"/>
      <c r="E1128" s="62"/>
      <c r="F1128" s="163">
        <v>17342.91</v>
      </c>
      <c r="G1128" s="62">
        <f t="shared" si="509"/>
        <v>17342.91</v>
      </c>
      <c r="H1128" s="158"/>
      <c r="I1128" s="69">
        <v>17342.91</v>
      </c>
      <c r="J1128" s="164">
        <v>17342.91</v>
      </c>
      <c r="K1128" s="164">
        <f t="shared" si="510"/>
        <v>0</v>
      </c>
      <c r="L1128" s="164">
        <f t="shared" si="514"/>
        <v>100</v>
      </c>
      <c r="M1128" s="164">
        <f t="shared" si="511"/>
        <v>17342.91</v>
      </c>
      <c r="N1128" s="154"/>
    </row>
    <row r="1129" spans="1:14" s="48" customFormat="1" ht="25.5" x14ac:dyDescent="0.2">
      <c r="A1129" s="76" t="s">
        <v>946</v>
      </c>
      <c r="B1129" s="74" t="s">
        <v>947</v>
      </c>
      <c r="C1129" s="75" t="s">
        <v>5</v>
      </c>
      <c r="D1129" s="158">
        <f>D1130+D1141+D1198</f>
        <v>27686079.140000001</v>
      </c>
      <c r="E1129" s="158">
        <f>E1130+E1141+E1198</f>
        <v>35758853</v>
      </c>
      <c r="F1129" s="158">
        <f>F1130+F1141+F1198</f>
        <v>35758853</v>
      </c>
      <c r="G1129" s="158">
        <f t="shared" si="509"/>
        <v>0</v>
      </c>
      <c r="H1129" s="158">
        <f t="shared" si="516"/>
        <v>100</v>
      </c>
      <c r="I1129" s="158">
        <f>I1130+I1141+I1198</f>
        <v>35758853</v>
      </c>
      <c r="J1129" s="158">
        <f>J1130+J1141+J1198</f>
        <v>34189350.07</v>
      </c>
      <c r="K1129" s="159">
        <f t="shared" si="510"/>
        <v>-1569502.9299999997</v>
      </c>
      <c r="L1129" s="159">
        <f t="shared" si="514"/>
        <v>95.610868922445576</v>
      </c>
      <c r="M1129" s="159">
        <f t="shared" si="511"/>
        <v>6503270.9299999997</v>
      </c>
      <c r="N1129" s="155">
        <f t="shared" si="512"/>
        <v>123.48931712979277</v>
      </c>
    </row>
    <row r="1130" spans="1:14" s="38" customFormat="1" ht="24" x14ac:dyDescent="0.2">
      <c r="A1130" s="53" t="s">
        <v>948</v>
      </c>
      <c r="B1130" s="37" t="s">
        <v>949</v>
      </c>
      <c r="C1130" s="35" t="s">
        <v>5</v>
      </c>
      <c r="D1130" s="158">
        <f>D1131+D1136</f>
        <v>3071067.81</v>
      </c>
      <c r="E1130" s="158">
        <f>E1131+E1136</f>
        <v>3973880</v>
      </c>
      <c r="F1130" s="158">
        <f>F1131+F1136</f>
        <v>3973880</v>
      </c>
      <c r="G1130" s="158">
        <f t="shared" si="509"/>
        <v>0</v>
      </c>
      <c r="H1130" s="158">
        <f t="shared" si="516"/>
        <v>100</v>
      </c>
      <c r="I1130" s="158">
        <f t="shared" ref="I1130:J1130" si="524">I1131+I1136</f>
        <v>3973880</v>
      </c>
      <c r="J1130" s="158">
        <f t="shared" si="524"/>
        <v>3967757.07</v>
      </c>
      <c r="K1130" s="164">
        <f t="shared" si="510"/>
        <v>-6122.9300000001676</v>
      </c>
      <c r="L1130" s="164">
        <f t="shared" si="514"/>
        <v>99.845920611593712</v>
      </c>
      <c r="M1130" s="164">
        <f t="shared" si="511"/>
        <v>896689.25999999978</v>
      </c>
      <c r="N1130" s="154">
        <f t="shared" si="512"/>
        <v>129.19796355782844</v>
      </c>
    </row>
    <row r="1131" spans="1:14" s="42" customFormat="1" ht="63.75" x14ac:dyDescent="0.2">
      <c r="A1131" s="47" t="s">
        <v>950</v>
      </c>
      <c r="B1131" s="40" t="s">
        <v>951</v>
      </c>
      <c r="C1131" s="41" t="s">
        <v>5</v>
      </c>
      <c r="D1131" s="158">
        <f>D1132</f>
        <v>2243253.81</v>
      </c>
      <c r="E1131" s="158">
        <f>E1132</f>
        <v>2728020</v>
      </c>
      <c r="F1131" s="158">
        <f>F1132</f>
        <v>2728020</v>
      </c>
      <c r="G1131" s="158">
        <f t="shared" si="509"/>
        <v>0</v>
      </c>
      <c r="H1131" s="158">
        <f t="shared" si="516"/>
        <v>100</v>
      </c>
      <c r="I1131" s="158">
        <f t="shared" ref="I1131:J1134" si="525">I1132</f>
        <v>2728020</v>
      </c>
      <c r="J1131" s="158">
        <f t="shared" si="525"/>
        <v>2728012.03</v>
      </c>
      <c r="K1131" s="159">
        <f t="shared" si="510"/>
        <v>-7.970000000204891</v>
      </c>
      <c r="L1131" s="159">
        <f t="shared" si="514"/>
        <v>99.99970784671666</v>
      </c>
      <c r="M1131" s="159">
        <f t="shared" si="511"/>
        <v>484758.21999999974</v>
      </c>
      <c r="N1131" s="155">
        <f t="shared" si="512"/>
        <v>121.60960199149287</v>
      </c>
    </row>
    <row r="1132" spans="1:14" s="42" customFormat="1" x14ac:dyDescent="0.2">
      <c r="A1132" s="39" t="s">
        <v>952</v>
      </c>
      <c r="B1132" s="40" t="s">
        <v>953</v>
      </c>
      <c r="C1132" s="41" t="s">
        <v>5</v>
      </c>
      <c r="D1132" s="162">
        <f t="shared" ref="D1132:F1133" si="526">D1133</f>
        <v>2243253.81</v>
      </c>
      <c r="E1132" s="163">
        <v>2728020</v>
      </c>
      <c r="F1132" s="162">
        <f t="shared" si="526"/>
        <v>2728020</v>
      </c>
      <c r="G1132" s="158">
        <f t="shared" si="509"/>
        <v>0</v>
      </c>
      <c r="H1132" s="163">
        <f t="shared" si="516"/>
        <v>100</v>
      </c>
      <c r="I1132" s="162">
        <f t="shared" si="525"/>
        <v>2728020</v>
      </c>
      <c r="J1132" s="162">
        <f t="shared" si="525"/>
        <v>2728012.03</v>
      </c>
      <c r="K1132" s="164">
        <f t="shared" si="510"/>
        <v>-7.970000000204891</v>
      </c>
      <c r="L1132" s="164">
        <f t="shared" si="514"/>
        <v>99.99970784671666</v>
      </c>
      <c r="M1132" s="164">
        <f t="shared" si="511"/>
        <v>484758.21999999974</v>
      </c>
      <c r="N1132" s="154">
        <f t="shared" si="512"/>
        <v>121.60960199149287</v>
      </c>
    </row>
    <row r="1133" spans="1:14" s="42" customFormat="1" x14ac:dyDescent="0.2">
      <c r="A1133" s="39" t="s">
        <v>13</v>
      </c>
      <c r="B1133" s="40" t="s">
        <v>954</v>
      </c>
      <c r="C1133" s="41" t="s">
        <v>5</v>
      </c>
      <c r="D1133" s="163">
        <f t="shared" si="526"/>
        <v>2243253.81</v>
      </c>
      <c r="E1133" s="163">
        <f t="shared" si="526"/>
        <v>0</v>
      </c>
      <c r="F1133" s="163">
        <f t="shared" si="526"/>
        <v>2728020</v>
      </c>
      <c r="G1133" s="163">
        <f t="shared" si="509"/>
        <v>2728020</v>
      </c>
      <c r="H1133" s="158"/>
      <c r="I1133" s="163">
        <f t="shared" si="525"/>
        <v>2728020</v>
      </c>
      <c r="J1133" s="163">
        <f t="shared" si="525"/>
        <v>2728012.03</v>
      </c>
      <c r="K1133" s="164">
        <f t="shared" si="510"/>
        <v>-7.970000000204891</v>
      </c>
      <c r="L1133" s="164">
        <f t="shared" si="514"/>
        <v>99.99970784671666</v>
      </c>
      <c r="M1133" s="164">
        <f t="shared" si="511"/>
        <v>484758.21999999974</v>
      </c>
      <c r="N1133" s="154">
        <f t="shared" si="512"/>
        <v>121.60960199149287</v>
      </c>
    </row>
    <row r="1134" spans="1:14" s="42" customFormat="1" x14ac:dyDescent="0.2">
      <c r="A1134" s="39" t="s">
        <v>73</v>
      </c>
      <c r="B1134" s="40" t="s">
        <v>955</v>
      </c>
      <c r="C1134" s="41" t="s">
        <v>5</v>
      </c>
      <c r="D1134" s="162">
        <f>D1135</f>
        <v>2243253.81</v>
      </c>
      <c r="E1134" s="163"/>
      <c r="F1134" s="162">
        <f>F1135</f>
        <v>2728020</v>
      </c>
      <c r="G1134" s="163">
        <f t="shared" si="509"/>
        <v>2728020</v>
      </c>
      <c r="H1134" s="158"/>
      <c r="I1134" s="162">
        <f t="shared" si="525"/>
        <v>2728020</v>
      </c>
      <c r="J1134" s="162">
        <f t="shared" si="525"/>
        <v>2728012.03</v>
      </c>
      <c r="K1134" s="164">
        <f t="shared" si="510"/>
        <v>-7.970000000204891</v>
      </c>
      <c r="L1134" s="164">
        <f t="shared" si="514"/>
        <v>99.99970784671666</v>
      </c>
      <c r="M1134" s="164">
        <f t="shared" si="511"/>
        <v>484758.21999999974</v>
      </c>
      <c r="N1134" s="154">
        <f t="shared" si="512"/>
        <v>121.60960199149287</v>
      </c>
    </row>
    <row r="1135" spans="1:14" s="46" customFormat="1" ht="67.5" x14ac:dyDescent="0.2">
      <c r="A1135" s="43" t="s">
        <v>956</v>
      </c>
      <c r="B1135" s="44" t="s">
        <v>957</v>
      </c>
      <c r="C1135" s="45" t="s">
        <v>5</v>
      </c>
      <c r="D1135" s="71">
        <v>2243253.81</v>
      </c>
      <c r="E1135" s="62"/>
      <c r="F1135" s="62">
        <v>2728020</v>
      </c>
      <c r="G1135" s="62">
        <f t="shared" si="509"/>
        <v>2728020</v>
      </c>
      <c r="H1135" s="62"/>
      <c r="I1135" s="69">
        <v>2728020</v>
      </c>
      <c r="J1135" s="69">
        <v>2728012.03</v>
      </c>
      <c r="K1135" s="69">
        <f t="shared" si="510"/>
        <v>-7.970000000204891</v>
      </c>
      <c r="L1135" s="69">
        <f t="shared" si="514"/>
        <v>99.99970784671666</v>
      </c>
      <c r="M1135" s="69">
        <f t="shared" si="511"/>
        <v>484758.21999999974</v>
      </c>
      <c r="N1135" s="190">
        <f t="shared" si="512"/>
        <v>121.60960199149287</v>
      </c>
    </row>
    <row r="1136" spans="1:14" s="48" customFormat="1" ht="200.25" x14ac:dyDescent="0.2">
      <c r="A1136" s="86" t="s">
        <v>1279</v>
      </c>
      <c r="B1136" s="37" t="s">
        <v>958</v>
      </c>
      <c r="C1136" s="35" t="s">
        <v>5</v>
      </c>
      <c r="D1136" s="161">
        <v>827814</v>
      </c>
      <c r="E1136" s="158">
        <f>E1137</f>
        <v>1245860</v>
      </c>
      <c r="F1136" s="158">
        <f>F1137</f>
        <v>1245860</v>
      </c>
      <c r="G1136" s="158">
        <f t="shared" si="509"/>
        <v>0</v>
      </c>
      <c r="H1136" s="158">
        <f t="shared" si="516"/>
        <v>100</v>
      </c>
      <c r="I1136" s="158">
        <f t="shared" ref="I1136:J1139" si="527">I1137</f>
        <v>1245860</v>
      </c>
      <c r="J1136" s="158">
        <f t="shared" si="527"/>
        <v>1239745.04</v>
      </c>
      <c r="K1136" s="159">
        <f t="shared" si="510"/>
        <v>-6114.9599999999627</v>
      </c>
      <c r="L1136" s="159">
        <f t="shared" si="514"/>
        <v>99.509177596198612</v>
      </c>
      <c r="M1136" s="159">
        <f t="shared" si="511"/>
        <v>411931.04000000004</v>
      </c>
      <c r="N1136" s="155">
        <f t="shared" si="512"/>
        <v>149.76130386777706</v>
      </c>
    </row>
    <row r="1137" spans="1:14" s="42" customFormat="1" x14ac:dyDescent="0.2">
      <c r="A1137" s="39" t="s">
        <v>952</v>
      </c>
      <c r="B1137" s="40" t="s">
        <v>959</v>
      </c>
      <c r="C1137" s="41" t="s">
        <v>5</v>
      </c>
      <c r="D1137" s="162">
        <v>827814</v>
      </c>
      <c r="E1137" s="163">
        <v>1245860</v>
      </c>
      <c r="F1137" s="163">
        <f>F1138</f>
        <v>1245860</v>
      </c>
      <c r="G1137" s="163">
        <f t="shared" si="509"/>
        <v>0</v>
      </c>
      <c r="H1137" s="163">
        <f t="shared" si="516"/>
        <v>100</v>
      </c>
      <c r="I1137" s="163">
        <f t="shared" si="527"/>
        <v>1245860</v>
      </c>
      <c r="J1137" s="163">
        <f t="shared" si="527"/>
        <v>1239745.04</v>
      </c>
      <c r="K1137" s="164">
        <f t="shared" si="510"/>
        <v>-6114.9599999999627</v>
      </c>
      <c r="L1137" s="164">
        <f t="shared" si="514"/>
        <v>99.509177596198612</v>
      </c>
      <c r="M1137" s="164">
        <f t="shared" si="511"/>
        <v>411931.04000000004</v>
      </c>
      <c r="N1137" s="154">
        <f t="shared" si="512"/>
        <v>149.76130386777706</v>
      </c>
    </row>
    <row r="1138" spans="1:14" s="42" customFormat="1" x14ac:dyDescent="0.2">
      <c r="A1138" s="39" t="s">
        <v>13</v>
      </c>
      <c r="B1138" s="40" t="s">
        <v>960</v>
      </c>
      <c r="C1138" s="41" t="s">
        <v>5</v>
      </c>
      <c r="D1138" s="162">
        <v>827814</v>
      </c>
      <c r="E1138" s="163">
        <f>E1139</f>
        <v>0</v>
      </c>
      <c r="F1138" s="163">
        <f>F1139</f>
        <v>1245860</v>
      </c>
      <c r="G1138" s="163">
        <f t="shared" si="509"/>
        <v>1245860</v>
      </c>
      <c r="H1138" s="163"/>
      <c r="I1138" s="163">
        <f t="shared" si="527"/>
        <v>1245860</v>
      </c>
      <c r="J1138" s="163">
        <f t="shared" si="527"/>
        <v>1239745.04</v>
      </c>
      <c r="K1138" s="164">
        <f t="shared" si="510"/>
        <v>-6114.9599999999627</v>
      </c>
      <c r="L1138" s="164">
        <f t="shared" si="514"/>
        <v>99.509177596198612</v>
      </c>
      <c r="M1138" s="164">
        <f t="shared" si="511"/>
        <v>411931.04000000004</v>
      </c>
      <c r="N1138" s="154">
        <f t="shared" si="512"/>
        <v>149.76130386777706</v>
      </c>
    </row>
    <row r="1139" spans="1:14" s="42" customFormat="1" x14ac:dyDescent="0.2">
      <c r="A1139" s="39" t="s">
        <v>73</v>
      </c>
      <c r="B1139" s="40" t="s">
        <v>961</v>
      </c>
      <c r="C1139" s="41" t="s">
        <v>5</v>
      </c>
      <c r="D1139" s="162">
        <v>827814</v>
      </c>
      <c r="E1139" s="163">
        <f>E1140</f>
        <v>0</v>
      </c>
      <c r="F1139" s="163">
        <f>F1140</f>
        <v>1245860</v>
      </c>
      <c r="G1139" s="163">
        <f t="shared" si="509"/>
        <v>1245860</v>
      </c>
      <c r="H1139" s="163"/>
      <c r="I1139" s="163">
        <f t="shared" si="527"/>
        <v>1245860</v>
      </c>
      <c r="J1139" s="163">
        <f t="shared" si="527"/>
        <v>1239745.04</v>
      </c>
      <c r="K1139" s="164">
        <f t="shared" si="510"/>
        <v>-6114.9599999999627</v>
      </c>
      <c r="L1139" s="164">
        <f t="shared" si="514"/>
        <v>99.509177596198612</v>
      </c>
      <c r="M1139" s="164">
        <f t="shared" si="511"/>
        <v>411931.04000000004</v>
      </c>
      <c r="N1139" s="154">
        <f t="shared" si="512"/>
        <v>149.76130386777706</v>
      </c>
    </row>
    <row r="1140" spans="1:14" s="46" customFormat="1" ht="67.5" x14ac:dyDescent="0.2">
      <c r="A1140" s="43" t="s">
        <v>956</v>
      </c>
      <c r="B1140" s="44" t="s">
        <v>962</v>
      </c>
      <c r="C1140" s="45" t="s">
        <v>5</v>
      </c>
      <c r="D1140" s="71">
        <v>827814</v>
      </c>
      <c r="E1140" s="62"/>
      <c r="F1140" s="62">
        <v>1245860</v>
      </c>
      <c r="G1140" s="62">
        <f t="shared" si="509"/>
        <v>1245860</v>
      </c>
      <c r="H1140" s="62"/>
      <c r="I1140" s="69">
        <v>1245860</v>
      </c>
      <c r="J1140" s="69">
        <v>1239745.04</v>
      </c>
      <c r="K1140" s="69">
        <f t="shared" si="510"/>
        <v>-6114.9599999999627</v>
      </c>
      <c r="L1140" s="69">
        <f t="shared" si="514"/>
        <v>99.509177596198612</v>
      </c>
      <c r="M1140" s="69">
        <f t="shared" si="511"/>
        <v>411931.04000000004</v>
      </c>
      <c r="N1140" s="190">
        <f t="shared" si="512"/>
        <v>149.76130386777706</v>
      </c>
    </row>
    <row r="1141" spans="1:14" s="38" customFormat="1" ht="24" x14ac:dyDescent="0.2">
      <c r="A1141" s="53" t="s">
        <v>963</v>
      </c>
      <c r="B1141" s="37" t="s">
        <v>964</v>
      </c>
      <c r="C1141" s="35" t="s">
        <v>5</v>
      </c>
      <c r="D1141" s="161">
        <f>D1142+D1148+D1153+D1158+D1163+D1168+D1173+D1178+D1193</f>
        <v>21815011.330000002</v>
      </c>
      <c r="E1141" s="158">
        <f>E1142+E1147+E1158+E1163+E1168+E1178+E1183+E1188</f>
        <v>28327973</v>
      </c>
      <c r="F1141" s="158">
        <f>F1142+F1147+F1158+F1163+F1168+F1178+F1183+F1188</f>
        <v>28327973</v>
      </c>
      <c r="G1141" s="158">
        <f t="shared" si="509"/>
        <v>0</v>
      </c>
      <c r="H1141" s="158">
        <f t="shared" si="516"/>
        <v>100</v>
      </c>
      <c r="I1141" s="158">
        <f>I1142+I1147+I1158+I1163+I1168+I1178+I1183+I1188</f>
        <v>28327973</v>
      </c>
      <c r="J1141" s="158">
        <f>J1142+J1147+J1158+J1163+J1168+J1178+J1183+J1188</f>
        <v>27266593</v>
      </c>
      <c r="K1141" s="159">
        <f t="shared" si="510"/>
        <v>-1061380</v>
      </c>
      <c r="L1141" s="159">
        <f t="shared" si="514"/>
        <v>96.253244099039492</v>
      </c>
      <c r="M1141" s="159">
        <f t="shared" si="511"/>
        <v>5451581.6699999981</v>
      </c>
      <c r="N1141" s="155">
        <f t="shared" si="512"/>
        <v>124.99004739228801</v>
      </c>
    </row>
    <row r="1142" spans="1:14" s="48" customFormat="1" ht="32.25" x14ac:dyDescent="0.2">
      <c r="A1142" s="47" t="s">
        <v>163</v>
      </c>
      <c r="B1142" s="37" t="s">
        <v>965</v>
      </c>
      <c r="C1142" s="35" t="s">
        <v>5</v>
      </c>
      <c r="D1142" s="161">
        <f t="shared" ref="D1142:F1144" si="528">D1143</f>
        <v>9000</v>
      </c>
      <c r="E1142" s="158">
        <f t="shared" si="528"/>
        <v>11000</v>
      </c>
      <c r="F1142" s="161">
        <f t="shared" si="528"/>
        <v>11000</v>
      </c>
      <c r="G1142" s="158">
        <f t="shared" si="509"/>
        <v>0</v>
      </c>
      <c r="H1142" s="158">
        <f t="shared" si="516"/>
        <v>100</v>
      </c>
      <c r="I1142" s="161">
        <f t="shared" ref="I1142:J1145" si="529">I1143</f>
        <v>11000</v>
      </c>
      <c r="J1142" s="161">
        <f t="shared" si="529"/>
        <v>11000</v>
      </c>
      <c r="K1142" s="159">
        <f t="shared" si="510"/>
        <v>0</v>
      </c>
      <c r="L1142" s="159">
        <f t="shared" si="514"/>
        <v>100</v>
      </c>
      <c r="M1142" s="159">
        <f t="shared" si="511"/>
        <v>2000</v>
      </c>
      <c r="N1142" s="155">
        <f t="shared" si="512"/>
        <v>122.22222222222223</v>
      </c>
    </row>
    <row r="1143" spans="1:14" s="42" customFormat="1" x14ac:dyDescent="0.2">
      <c r="A1143" s="39" t="s">
        <v>952</v>
      </c>
      <c r="B1143" s="40" t="s">
        <v>966</v>
      </c>
      <c r="C1143" s="41" t="s">
        <v>5</v>
      </c>
      <c r="D1143" s="162">
        <f t="shared" si="528"/>
        <v>9000</v>
      </c>
      <c r="E1143" s="163">
        <v>11000</v>
      </c>
      <c r="F1143" s="162">
        <f t="shared" si="528"/>
        <v>11000</v>
      </c>
      <c r="G1143" s="163">
        <f t="shared" si="509"/>
        <v>0</v>
      </c>
      <c r="H1143" s="163">
        <f t="shared" si="516"/>
        <v>100</v>
      </c>
      <c r="I1143" s="162">
        <f t="shared" si="529"/>
        <v>11000</v>
      </c>
      <c r="J1143" s="162">
        <f t="shared" si="529"/>
        <v>11000</v>
      </c>
      <c r="K1143" s="164">
        <f t="shared" si="510"/>
        <v>0</v>
      </c>
      <c r="L1143" s="164">
        <f t="shared" si="514"/>
        <v>100</v>
      </c>
      <c r="M1143" s="164">
        <f t="shared" si="511"/>
        <v>2000</v>
      </c>
      <c r="N1143" s="154">
        <f t="shared" si="512"/>
        <v>122.22222222222223</v>
      </c>
    </row>
    <row r="1144" spans="1:14" s="42" customFormat="1" x14ac:dyDescent="0.2">
      <c r="A1144" s="39" t="s">
        <v>13</v>
      </c>
      <c r="B1144" s="40" t="s">
        <v>967</v>
      </c>
      <c r="C1144" s="41" t="s">
        <v>5</v>
      </c>
      <c r="D1144" s="162">
        <f t="shared" si="528"/>
        <v>9000</v>
      </c>
      <c r="E1144" s="163">
        <f t="shared" si="528"/>
        <v>0</v>
      </c>
      <c r="F1144" s="162">
        <f t="shared" si="528"/>
        <v>11000</v>
      </c>
      <c r="G1144" s="163">
        <f t="shared" si="509"/>
        <v>11000</v>
      </c>
      <c r="H1144" s="163"/>
      <c r="I1144" s="162">
        <f t="shared" si="529"/>
        <v>11000</v>
      </c>
      <c r="J1144" s="162">
        <f t="shared" si="529"/>
        <v>11000</v>
      </c>
      <c r="K1144" s="164">
        <f t="shared" si="510"/>
        <v>0</v>
      </c>
      <c r="L1144" s="164">
        <f t="shared" si="514"/>
        <v>100</v>
      </c>
      <c r="M1144" s="164">
        <f t="shared" si="511"/>
        <v>2000</v>
      </c>
      <c r="N1144" s="154">
        <f t="shared" si="512"/>
        <v>122.22222222222223</v>
      </c>
    </row>
    <row r="1145" spans="1:14" s="42" customFormat="1" x14ac:dyDescent="0.2">
      <c r="A1145" s="39" t="s">
        <v>73</v>
      </c>
      <c r="B1145" s="40" t="s">
        <v>968</v>
      </c>
      <c r="C1145" s="41" t="s">
        <v>5</v>
      </c>
      <c r="D1145" s="162">
        <v>9000</v>
      </c>
      <c r="E1145" s="163">
        <f>E1146</f>
        <v>0</v>
      </c>
      <c r="F1145" s="163">
        <f>F1146</f>
        <v>11000</v>
      </c>
      <c r="G1145" s="163">
        <f t="shared" si="509"/>
        <v>11000</v>
      </c>
      <c r="H1145" s="163"/>
      <c r="I1145" s="163">
        <f t="shared" si="529"/>
        <v>11000</v>
      </c>
      <c r="J1145" s="163">
        <f t="shared" si="529"/>
        <v>11000</v>
      </c>
      <c r="K1145" s="164">
        <f t="shared" si="510"/>
        <v>0</v>
      </c>
      <c r="L1145" s="164">
        <f t="shared" si="514"/>
        <v>100</v>
      </c>
      <c r="M1145" s="164">
        <f t="shared" si="511"/>
        <v>2000</v>
      </c>
      <c r="N1145" s="154">
        <f t="shared" si="512"/>
        <v>122.22222222222223</v>
      </c>
    </row>
    <row r="1146" spans="1:14" s="46" customFormat="1" ht="22.5" x14ac:dyDescent="0.2">
      <c r="A1146" s="124" t="s">
        <v>75</v>
      </c>
      <c r="B1146" s="44" t="s">
        <v>969</v>
      </c>
      <c r="C1146" s="45" t="s">
        <v>5</v>
      </c>
      <c r="D1146" s="71">
        <v>9000</v>
      </c>
      <c r="E1146" s="62"/>
      <c r="F1146" s="62">
        <v>11000</v>
      </c>
      <c r="G1146" s="62">
        <f t="shared" si="509"/>
        <v>11000</v>
      </c>
      <c r="H1146" s="62"/>
      <c r="I1146" s="69">
        <v>11000</v>
      </c>
      <c r="J1146" s="69">
        <v>11000</v>
      </c>
      <c r="K1146" s="69">
        <f t="shared" si="510"/>
        <v>0</v>
      </c>
      <c r="L1146" s="69">
        <f t="shared" si="514"/>
        <v>100</v>
      </c>
      <c r="M1146" s="69">
        <f t="shared" si="511"/>
        <v>2000</v>
      </c>
      <c r="N1146" s="190">
        <f t="shared" si="512"/>
        <v>122.22222222222223</v>
      </c>
    </row>
    <row r="1147" spans="1:14" s="56" customFormat="1" ht="22.5" x14ac:dyDescent="0.25">
      <c r="A1147" s="138" t="s">
        <v>1284</v>
      </c>
      <c r="B1147" s="37" t="s">
        <v>1285</v>
      </c>
      <c r="C1147" s="55"/>
      <c r="D1147" s="191"/>
      <c r="E1147" s="158">
        <f>E1148</f>
        <v>3648560</v>
      </c>
      <c r="F1147" s="158">
        <f>F1148</f>
        <v>3648560</v>
      </c>
      <c r="G1147" s="158">
        <f t="shared" si="509"/>
        <v>0</v>
      </c>
      <c r="H1147" s="158">
        <f t="shared" si="516"/>
        <v>100</v>
      </c>
      <c r="I1147" s="158">
        <f t="shared" ref="I1147:J1151" si="530">I1148</f>
        <v>3648560</v>
      </c>
      <c r="J1147" s="158">
        <f t="shared" si="530"/>
        <v>3292668</v>
      </c>
      <c r="K1147" s="159">
        <f t="shared" si="510"/>
        <v>-355892</v>
      </c>
      <c r="L1147" s="159">
        <f t="shared" si="514"/>
        <v>90.2456859692591</v>
      </c>
      <c r="M1147" s="159">
        <f t="shared" si="511"/>
        <v>3292668</v>
      </c>
      <c r="N1147" s="155"/>
    </row>
    <row r="1148" spans="1:14" s="48" customFormat="1" ht="36" x14ac:dyDescent="0.2">
      <c r="A1148" s="110" t="s">
        <v>1280</v>
      </c>
      <c r="B1148" s="37" t="s">
        <v>971</v>
      </c>
      <c r="C1148" s="35" t="s">
        <v>5</v>
      </c>
      <c r="D1148" s="161"/>
      <c r="E1148" s="158">
        <f>E1149</f>
        <v>3648560</v>
      </c>
      <c r="F1148" s="158">
        <f>F1149</f>
        <v>3648560</v>
      </c>
      <c r="G1148" s="158">
        <f t="shared" si="509"/>
        <v>0</v>
      </c>
      <c r="H1148" s="158">
        <f t="shared" si="516"/>
        <v>100</v>
      </c>
      <c r="I1148" s="158">
        <f t="shared" si="530"/>
        <v>3648560</v>
      </c>
      <c r="J1148" s="158">
        <f t="shared" si="530"/>
        <v>3292668</v>
      </c>
      <c r="K1148" s="159">
        <f t="shared" si="510"/>
        <v>-355892</v>
      </c>
      <c r="L1148" s="159">
        <f t="shared" si="514"/>
        <v>90.2456859692591</v>
      </c>
      <c r="M1148" s="159">
        <f t="shared" si="511"/>
        <v>3292668</v>
      </c>
      <c r="N1148" s="155"/>
    </row>
    <row r="1149" spans="1:14" s="42" customFormat="1" ht="36" x14ac:dyDescent="0.2">
      <c r="A1149" s="106" t="s">
        <v>1286</v>
      </c>
      <c r="B1149" s="40" t="s">
        <v>972</v>
      </c>
      <c r="C1149" s="41" t="s">
        <v>5</v>
      </c>
      <c r="D1149" s="162"/>
      <c r="E1149" s="163">
        <v>3648560</v>
      </c>
      <c r="F1149" s="163">
        <f>F1150</f>
        <v>3648560</v>
      </c>
      <c r="G1149" s="163">
        <f t="shared" si="509"/>
        <v>0</v>
      </c>
      <c r="H1149" s="163">
        <f t="shared" si="516"/>
        <v>100</v>
      </c>
      <c r="I1149" s="163">
        <f t="shared" si="530"/>
        <v>3648560</v>
      </c>
      <c r="J1149" s="163">
        <f t="shared" si="530"/>
        <v>3292668</v>
      </c>
      <c r="K1149" s="164">
        <f t="shared" si="510"/>
        <v>-355892</v>
      </c>
      <c r="L1149" s="164">
        <f t="shared" si="514"/>
        <v>90.2456859692591</v>
      </c>
      <c r="M1149" s="164">
        <f t="shared" si="511"/>
        <v>3292668</v>
      </c>
      <c r="N1149" s="154"/>
    </row>
    <row r="1150" spans="1:14" s="42" customFormat="1" x14ac:dyDescent="0.2">
      <c r="A1150" s="106" t="s">
        <v>1129</v>
      </c>
      <c r="B1150" s="40" t="s">
        <v>973</v>
      </c>
      <c r="C1150" s="41" t="s">
        <v>5</v>
      </c>
      <c r="D1150" s="162"/>
      <c r="E1150" s="163">
        <f>E1151</f>
        <v>0</v>
      </c>
      <c r="F1150" s="163">
        <f>F1151</f>
        <v>3648560</v>
      </c>
      <c r="G1150" s="163">
        <f t="shared" si="509"/>
        <v>3648560</v>
      </c>
      <c r="H1150" s="163"/>
      <c r="I1150" s="163">
        <f t="shared" si="530"/>
        <v>3648560</v>
      </c>
      <c r="J1150" s="163">
        <f t="shared" si="530"/>
        <v>3292668</v>
      </c>
      <c r="K1150" s="164">
        <f t="shared" si="510"/>
        <v>-355892</v>
      </c>
      <c r="L1150" s="164">
        <f t="shared" si="514"/>
        <v>90.2456859692591</v>
      </c>
      <c r="M1150" s="164">
        <f t="shared" si="511"/>
        <v>3292668</v>
      </c>
      <c r="N1150" s="154"/>
    </row>
    <row r="1151" spans="1:14" s="42" customFormat="1" ht="24" x14ac:dyDescent="0.2">
      <c r="A1151" s="106" t="s">
        <v>1283</v>
      </c>
      <c r="B1151" s="40" t="s">
        <v>974</v>
      </c>
      <c r="C1151" s="41" t="s">
        <v>5</v>
      </c>
      <c r="D1151" s="162"/>
      <c r="E1151" s="163"/>
      <c r="F1151" s="163">
        <f>F1152</f>
        <v>3648560</v>
      </c>
      <c r="G1151" s="163">
        <f t="shared" si="509"/>
        <v>3648560</v>
      </c>
      <c r="H1151" s="163"/>
      <c r="I1151" s="163">
        <f t="shared" si="530"/>
        <v>3648560</v>
      </c>
      <c r="J1151" s="163">
        <f t="shared" si="530"/>
        <v>3292668</v>
      </c>
      <c r="K1151" s="164">
        <f t="shared" si="510"/>
        <v>-355892</v>
      </c>
      <c r="L1151" s="164">
        <f t="shared" si="514"/>
        <v>90.2456859692591</v>
      </c>
      <c r="M1151" s="164">
        <f t="shared" si="511"/>
        <v>3292668</v>
      </c>
      <c r="N1151" s="154"/>
    </row>
    <row r="1152" spans="1:14" s="46" customFormat="1" ht="22.5" x14ac:dyDescent="0.2">
      <c r="A1152" s="124" t="s">
        <v>75</v>
      </c>
      <c r="B1152" s="44" t="s">
        <v>975</v>
      </c>
      <c r="C1152" s="45" t="s">
        <v>5</v>
      </c>
      <c r="D1152" s="71"/>
      <c r="E1152" s="62"/>
      <c r="F1152" s="62">
        <v>3648560</v>
      </c>
      <c r="G1152" s="62">
        <f t="shared" si="509"/>
        <v>3648560</v>
      </c>
      <c r="H1152" s="62"/>
      <c r="I1152" s="69">
        <v>3648560</v>
      </c>
      <c r="J1152" s="69">
        <v>3292668</v>
      </c>
      <c r="K1152" s="69">
        <f t="shared" si="510"/>
        <v>-355892</v>
      </c>
      <c r="L1152" s="69">
        <f t="shared" si="514"/>
        <v>90.2456859692591</v>
      </c>
      <c r="M1152" s="69">
        <f t="shared" si="511"/>
        <v>3292668</v>
      </c>
      <c r="N1152" s="190"/>
    </row>
    <row r="1153" spans="1:14" s="42" customFormat="1" ht="33.75" x14ac:dyDescent="0.2">
      <c r="A1153" s="52" t="s">
        <v>970</v>
      </c>
      <c r="B1153" s="40" t="s">
        <v>976</v>
      </c>
      <c r="C1153" s="41" t="s">
        <v>5</v>
      </c>
      <c r="D1153" s="162">
        <v>1013947.6</v>
      </c>
      <c r="E1153" s="163">
        <f>E1154</f>
        <v>0</v>
      </c>
      <c r="F1153" s="163"/>
      <c r="G1153" s="158">
        <f t="shared" si="509"/>
        <v>0</v>
      </c>
      <c r="H1153" s="158"/>
      <c r="I1153" s="163"/>
      <c r="J1153" s="164"/>
      <c r="K1153" s="164">
        <f t="shared" si="510"/>
        <v>0</v>
      </c>
      <c r="L1153" s="164"/>
      <c r="M1153" s="164">
        <f t="shared" si="511"/>
        <v>-1013947.6</v>
      </c>
      <c r="N1153" s="154">
        <f t="shared" si="512"/>
        <v>0</v>
      </c>
    </row>
    <row r="1154" spans="1:14" s="42" customFormat="1" ht="45" x14ac:dyDescent="0.2">
      <c r="A1154" s="39" t="s">
        <v>1092</v>
      </c>
      <c r="B1154" s="40" t="s">
        <v>977</v>
      </c>
      <c r="C1154" s="41" t="s">
        <v>5</v>
      </c>
      <c r="D1154" s="162">
        <v>1013947.6</v>
      </c>
      <c r="E1154" s="163">
        <f>E1155</f>
        <v>0</v>
      </c>
      <c r="F1154" s="163"/>
      <c r="G1154" s="158">
        <f t="shared" si="509"/>
        <v>0</v>
      </c>
      <c r="H1154" s="158"/>
      <c r="I1154" s="163"/>
      <c r="J1154" s="164"/>
      <c r="K1154" s="164">
        <f t="shared" si="510"/>
        <v>0</v>
      </c>
      <c r="L1154" s="164"/>
      <c r="M1154" s="164">
        <f t="shared" si="511"/>
        <v>-1013947.6</v>
      </c>
      <c r="N1154" s="154">
        <f t="shared" si="512"/>
        <v>0</v>
      </c>
    </row>
    <row r="1155" spans="1:14" s="42" customFormat="1" x14ac:dyDescent="0.2">
      <c r="A1155" s="39" t="s">
        <v>13</v>
      </c>
      <c r="B1155" s="40" t="s">
        <v>978</v>
      </c>
      <c r="C1155" s="41" t="s">
        <v>5</v>
      </c>
      <c r="D1155" s="162">
        <v>1013947.6</v>
      </c>
      <c r="E1155" s="163">
        <f>E1156</f>
        <v>0</v>
      </c>
      <c r="F1155" s="163"/>
      <c r="G1155" s="158">
        <f t="shared" si="509"/>
        <v>0</v>
      </c>
      <c r="H1155" s="158"/>
      <c r="I1155" s="163"/>
      <c r="J1155" s="164"/>
      <c r="K1155" s="164">
        <f t="shared" si="510"/>
        <v>0</v>
      </c>
      <c r="L1155" s="164"/>
      <c r="M1155" s="164">
        <f t="shared" si="511"/>
        <v>-1013947.6</v>
      </c>
      <c r="N1155" s="154">
        <f t="shared" si="512"/>
        <v>0</v>
      </c>
    </row>
    <row r="1156" spans="1:14" s="42" customFormat="1" ht="22.5" x14ac:dyDescent="0.2">
      <c r="A1156" s="39" t="s">
        <v>1093</v>
      </c>
      <c r="B1156" s="40" t="s">
        <v>979</v>
      </c>
      <c r="C1156" s="41" t="s">
        <v>5</v>
      </c>
      <c r="D1156" s="162">
        <v>1013947.6</v>
      </c>
      <c r="E1156" s="163">
        <f>E1157</f>
        <v>0</v>
      </c>
      <c r="F1156" s="163"/>
      <c r="G1156" s="158">
        <f t="shared" si="509"/>
        <v>0</v>
      </c>
      <c r="H1156" s="158"/>
      <c r="I1156" s="163"/>
      <c r="J1156" s="164"/>
      <c r="K1156" s="164">
        <f t="shared" si="510"/>
        <v>0</v>
      </c>
      <c r="L1156" s="164"/>
      <c r="M1156" s="164">
        <f t="shared" si="511"/>
        <v>-1013947.6</v>
      </c>
      <c r="N1156" s="154">
        <f t="shared" si="512"/>
        <v>0</v>
      </c>
    </row>
    <row r="1157" spans="1:14" s="46" customFormat="1" ht="33.75" x14ac:dyDescent="0.2">
      <c r="A1157" s="43" t="s">
        <v>75</v>
      </c>
      <c r="B1157" s="44" t="s">
        <v>980</v>
      </c>
      <c r="C1157" s="45" t="s">
        <v>5</v>
      </c>
      <c r="D1157" s="71">
        <v>1013947.6</v>
      </c>
      <c r="E1157" s="62"/>
      <c r="F1157" s="62"/>
      <c r="G1157" s="62">
        <f t="shared" si="509"/>
        <v>0</v>
      </c>
      <c r="H1157" s="62"/>
      <c r="I1157" s="69"/>
      <c r="J1157" s="69"/>
      <c r="K1157" s="69">
        <f t="shared" si="510"/>
        <v>0</v>
      </c>
      <c r="L1157" s="69"/>
      <c r="M1157" s="69">
        <f t="shared" si="511"/>
        <v>-1013947.6</v>
      </c>
      <c r="N1157" s="190">
        <f t="shared" si="512"/>
        <v>0</v>
      </c>
    </row>
    <row r="1158" spans="1:14" s="48" customFormat="1" ht="204.75" customHeight="1" x14ac:dyDescent="0.2">
      <c r="A1158" s="47" t="s">
        <v>1094</v>
      </c>
      <c r="B1158" s="204" t="s">
        <v>981</v>
      </c>
      <c r="C1158" s="35" t="s">
        <v>5</v>
      </c>
      <c r="D1158" s="161">
        <f t="shared" ref="D1158:E1161" si="531">D1159</f>
        <v>20070000</v>
      </c>
      <c r="E1158" s="158">
        <f t="shared" si="531"/>
        <v>22497000</v>
      </c>
      <c r="F1158" s="158">
        <f>F1159</f>
        <v>22497000</v>
      </c>
      <c r="G1158" s="158">
        <f t="shared" si="509"/>
        <v>0</v>
      </c>
      <c r="H1158" s="158">
        <f t="shared" si="516"/>
        <v>100</v>
      </c>
      <c r="I1158" s="158">
        <f t="shared" ref="I1158:J1161" si="532">I1159</f>
        <v>22497000</v>
      </c>
      <c r="J1158" s="158">
        <f t="shared" si="532"/>
        <v>22497000</v>
      </c>
      <c r="K1158" s="159">
        <f t="shared" si="510"/>
        <v>0</v>
      </c>
      <c r="L1158" s="159">
        <f t="shared" si="514"/>
        <v>100</v>
      </c>
      <c r="M1158" s="159">
        <f t="shared" si="511"/>
        <v>2427000</v>
      </c>
      <c r="N1158" s="155">
        <f t="shared" si="512"/>
        <v>112.09267563527654</v>
      </c>
    </row>
    <row r="1159" spans="1:14" s="42" customFormat="1" x14ac:dyDescent="0.2">
      <c r="A1159" s="39" t="s">
        <v>952</v>
      </c>
      <c r="B1159" s="40" t="s">
        <v>982</v>
      </c>
      <c r="C1159" s="41" t="s">
        <v>5</v>
      </c>
      <c r="D1159" s="162">
        <f t="shared" si="531"/>
        <v>20070000</v>
      </c>
      <c r="E1159" s="163">
        <v>22497000</v>
      </c>
      <c r="F1159" s="163">
        <f>F1160</f>
        <v>22497000</v>
      </c>
      <c r="G1159" s="163">
        <f t="shared" si="509"/>
        <v>0</v>
      </c>
      <c r="H1159" s="163">
        <f t="shared" si="516"/>
        <v>100</v>
      </c>
      <c r="I1159" s="163">
        <f t="shared" si="532"/>
        <v>22497000</v>
      </c>
      <c r="J1159" s="163">
        <f t="shared" si="532"/>
        <v>22497000</v>
      </c>
      <c r="K1159" s="164">
        <f t="shared" si="510"/>
        <v>0</v>
      </c>
      <c r="L1159" s="164">
        <f t="shared" si="514"/>
        <v>100</v>
      </c>
      <c r="M1159" s="164">
        <f t="shared" si="511"/>
        <v>2427000</v>
      </c>
      <c r="N1159" s="154">
        <f t="shared" si="512"/>
        <v>112.09267563527654</v>
      </c>
    </row>
    <row r="1160" spans="1:14" s="42" customFormat="1" x14ac:dyDescent="0.2">
      <c r="A1160" s="39" t="s">
        <v>13</v>
      </c>
      <c r="B1160" s="40" t="s">
        <v>983</v>
      </c>
      <c r="C1160" s="41" t="s">
        <v>5</v>
      </c>
      <c r="D1160" s="162">
        <f t="shared" si="531"/>
        <v>20070000</v>
      </c>
      <c r="E1160" s="163">
        <f t="shared" si="531"/>
        <v>0</v>
      </c>
      <c r="F1160" s="163">
        <f>F1161</f>
        <v>22497000</v>
      </c>
      <c r="G1160" s="163">
        <f t="shared" si="509"/>
        <v>22497000</v>
      </c>
      <c r="H1160" s="163"/>
      <c r="I1160" s="163">
        <f t="shared" si="532"/>
        <v>22497000</v>
      </c>
      <c r="J1160" s="163">
        <f t="shared" si="532"/>
        <v>22497000</v>
      </c>
      <c r="K1160" s="164">
        <f t="shared" si="510"/>
        <v>0</v>
      </c>
      <c r="L1160" s="164">
        <f t="shared" si="514"/>
        <v>100</v>
      </c>
      <c r="M1160" s="164">
        <f t="shared" si="511"/>
        <v>2427000</v>
      </c>
      <c r="N1160" s="154">
        <f t="shared" si="512"/>
        <v>112.09267563527654</v>
      </c>
    </row>
    <row r="1161" spans="1:14" s="42" customFormat="1" x14ac:dyDescent="0.2">
      <c r="A1161" s="39" t="s">
        <v>73</v>
      </c>
      <c r="B1161" s="40" t="s">
        <v>984</v>
      </c>
      <c r="C1161" s="41" t="s">
        <v>5</v>
      </c>
      <c r="D1161" s="162">
        <f t="shared" si="531"/>
        <v>20070000</v>
      </c>
      <c r="E1161" s="163"/>
      <c r="F1161" s="163">
        <f>F1162</f>
        <v>22497000</v>
      </c>
      <c r="G1161" s="163">
        <f t="shared" si="509"/>
        <v>22497000</v>
      </c>
      <c r="H1161" s="163"/>
      <c r="I1161" s="163">
        <f t="shared" si="532"/>
        <v>22497000</v>
      </c>
      <c r="J1161" s="163">
        <f t="shared" si="532"/>
        <v>22497000</v>
      </c>
      <c r="K1161" s="164">
        <f t="shared" si="510"/>
        <v>0</v>
      </c>
      <c r="L1161" s="164">
        <f t="shared" si="514"/>
        <v>100</v>
      </c>
      <c r="M1161" s="164">
        <f t="shared" si="511"/>
        <v>2427000</v>
      </c>
      <c r="N1161" s="154">
        <f t="shared" si="512"/>
        <v>112.09267563527654</v>
      </c>
    </row>
    <row r="1162" spans="1:14" s="46" customFormat="1" ht="33.75" x14ac:dyDescent="0.2">
      <c r="A1162" s="43" t="s">
        <v>75</v>
      </c>
      <c r="B1162" s="44" t="s">
        <v>985</v>
      </c>
      <c r="C1162" s="45" t="s">
        <v>5</v>
      </c>
      <c r="D1162" s="71">
        <v>20070000</v>
      </c>
      <c r="E1162" s="62"/>
      <c r="F1162" s="62">
        <v>22497000</v>
      </c>
      <c r="G1162" s="62">
        <f t="shared" si="509"/>
        <v>22497000</v>
      </c>
      <c r="H1162" s="62"/>
      <c r="I1162" s="69">
        <v>22497000</v>
      </c>
      <c r="J1162" s="69">
        <v>22497000</v>
      </c>
      <c r="K1162" s="69">
        <f t="shared" si="510"/>
        <v>0</v>
      </c>
      <c r="L1162" s="69">
        <f t="shared" si="514"/>
        <v>100</v>
      </c>
      <c r="M1162" s="69">
        <f t="shared" si="511"/>
        <v>2427000</v>
      </c>
      <c r="N1162" s="190">
        <f t="shared" si="512"/>
        <v>112.09267563527654</v>
      </c>
    </row>
    <row r="1163" spans="1:14" s="48" customFormat="1" ht="21.75" x14ac:dyDescent="0.2">
      <c r="A1163" s="47" t="s">
        <v>986</v>
      </c>
      <c r="B1163" s="37" t="s">
        <v>987</v>
      </c>
      <c r="C1163" s="35" t="s">
        <v>5</v>
      </c>
      <c r="D1163" s="161">
        <f t="shared" ref="D1163:F1166" si="533">D1164</f>
        <v>137986.93</v>
      </c>
      <c r="E1163" s="158">
        <f t="shared" si="533"/>
        <v>214000</v>
      </c>
      <c r="F1163" s="161">
        <f t="shared" si="533"/>
        <v>214000</v>
      </c>
      <c r="G1163" s="158">
        <f t="shared" si="509"/>
        <v>0</v>
      </c>
      <c r="H1163" s="158">
        <f t="shared" si="516"/>
        <v>100</v>
      </c>
      <c r="I1163" s="161">
        <f t="shared" ref="I1163:J1166" si="534">I1164</f>
        <v>214000</v>
      </c>
      <c r="J1163" s="161">
        <f t="shared" si="534"/>
        <v>214000</v>
      </c>
      <c r="K1163" s="159">
        <f t="shared" si="510"/>
        <v>0</v>
      </c>
      <c r="L1163" s="159">
        <f t="shared" si="514"/>
        <v>100</v>
      </c>
      <c r="M1163" s="159">
        <f t="shared" si="511"/>
        <v>76013.070000000007</v>
      </c>
      <c r="N1163" s="155">
        <f t="shared" si="512"/>
        <v>155.08715209476725</v>
      </c>
    </row>
    <row r="1164" spans="1:14" s="42" customFormat="1" x14ac:dyDescent="0.2">
      <c r="A1164" s="39" t="s">
        <v>1287</v>
      </c>
      <c r="B1164" s="40" t="s">
        <v>988</v>
      </c>
      <c r="C1164" s="41" t="s">
        <v>5</v>
      </c>
      <c r="D1164" s="162">
        <f t="shared" si="533"/>
        <v>137986.93</v>
      </c>
      <c r="E1164" s="163">
        <v>214000</v>
      </c>
      <c r="F1164" s="162">
        <f t="shared" si="533"/>
        <v>214000</v>
      </c>
      <c r="G1164" s="163">
        <f t="shared" si="509"/>
        <v>0</v>
      </c>
      <c r="H1164" s="163">
        <f t="shared" si="516"/>
        <v>100</v>
      </c>
      <c r="I1164" s="162">
        <f t="shared" si="534"/>
        <v>214000</v>
      </c>
      <c r="J1164" s="162">
        <f t="shared" si="534"/>
        <v>214000</v>
      </c>
      <c r="K1164" s="164">
        <f t="shared" si="510"/>
        <v>0</v>
      </c>
      <c r="L1164" s="164">
        <f t="shared" si="514"/>
        <v>100</v>
      </c>
      <c r="M1164" s="164">
        <f t="shared" si="511"/>
        <v>76013.070000000007</v>
      </c>
      <c r="N1164" s="154">
        <f t="shared" si="512"/>
        <v>155.08715209476725</v>
      </c>
    </row>
    <row r="1165" spans="1:14" s="42" customFormat="1" x14ac:dyDescent="0.2">
      <c r="A1165" s="39" t="s">
        <v>13</v>
      </c>
      <c r="B1165" s="40" t="s">
        <v>989</v>
      </c>
      <c r="C1165" s="41" t="s">
        <v>5</v>
      </c>
      <c r="D1165" s="162">
        <f t="shared" si="533"/>
        <v>137986.93</v>
      </c>
      <c r="E1165" s="163">
        <f t="shared" si="533"/>
        <v>0</v>
      </c>
      <c r="F1165" s="162">
        <f t="shared" si="533"/>
        <v>214000</v>
      </c>
      <c r="G1165" s="163">
        <f t="shared" ref="G1165:G1228" si="535">F1165-E1165</f>
        <v>214000</v>
      </c>
      <c r="H1165" s="163"/>
      <c r="I1165" s="162">
        <f t="shared" si="534"/>
        <v>214000</v>
      </c>
      <c r="J1165" s="162">
        <f t="shared" si="534"/>
        <v>214000</v>
      </c>
      <c r="K1165" s="164">
        <f t="shared" ref="K1165:K1228" si="536">J1165-I1165</f>
        <v>0</v>
      </c>
      <c r="L1165" s="164">
        <f t="shared" ref="L1165:L1228" si="537">J1165/I1165*100</f>
        <v>100</v>
      </c>
      <c r="M1165" s="164">
        <f t="shared" ref="M1165:M1228" si="538">J1165-D1165</f>
        <v>76013.070000000007</v>
      </c>
      <c r="N1165" s="154">
        <f t="shared" ref="N1165:N1228" si="539">J1165/D1165*100</f>
        <v>155.08715209476725</v>
      </c>
    </row>
    <row r="1166" spans="1:14" s="42" customFormat="1" x14ac:dyDescent="0.2">
      <c r="A1166" s="39" t="s">
        <v>73</v>
      </c>
      <c r="B1166" s="40" t="s">
        <v>990</v>
      </c>
      <c r="C1166" s="41" t="s">
        <v>5</v>
      </c>
      <c r="D1166" s="162">
        <f t="shared" si="533"/>
        <v>137986.93</v>
      </c>
      <c r="E1166" s="163">
        <f t="shared" si="533"/>
        <v>0</v>
      </c>
      <c r="F1166" s="163">
        <f>F1167</f>
        <v>214000</v>
      </c>
      <c r="G1166" s="163">
        <f t="shared" si="535"/>
        <v>214000</v>
      </c>
      <c r="H1166" s="163"/>
      <c r="I1166" s="163">
        <f t="shared" si="534"/>
        <v>214000</v>
      </c>
      <c r="J1166" s="163">
        <f t="shared" si="534"/>
        <v>214000</v>
      </c>
      <c r="K1166" s="164">
        <f t="shared" si="536"/>
        <v>0</v>
      </c>
      <c r="L1166" s="164">
        <f t="shared" si="537"/>
        <v>100</v>
      </c>
      <c r="M1166" s="164">
        <f t="shared" si="538"/>
        <v>76013.070000000007</v>
      </c>
      <c r="N1166" s="154">
        <f t="shared" si="539"/>
        <v>155.08715209476725</v>
      </c>
    </row>
    <row r="1167" spans="1:14" s="46" customFormat="1" ht="33.75" x14ac:dyDescent="0.2">
      <c r="A1167" s="43" t="s">
        <v>75</v>
      </c>
      <c r="B1167" s="44" t="s">
        <v>991</v>
      </c>
      <c r="C1167" s="45" t="s">
        <v>5</v>
      </c>
      <c r="D1167" s="71">
        <v>137986.93</v>
      </c>
      <c r="E1167" s="62"/>
      <c r="F1167" s="62">
        <v>214000</v>
      </c>
      <c r="G1167" s="62">
        <f t="shared" si="535"/>
        <v>214000</v>
      </c>
      <c r="H1167" s="62"/>
      <c r="I1167" s="69">
        <v>214000</v>
      </c>
      <c r="J1167" s="69">
        <v>214000</v>
      </c>
      <c r="K1167" s="69">
        <f t="shared" si="536"/>
        <v>0</v>
      </c>
      <c r="L1167" s="69">
        <f t="shared" si="537"/>
        <v>100</v>
      </c>
      <c r="M1167" s="69">
        <f t="shared" si="538"/>
        <v>76013.070000000007</v>
      </c>
      <c r="N1167" s="190">
        <f t="shared" si="539"/>
        <v>155.08715209476725</v>
      </c>
    </row>
    <row r="1168" spans="1:14" s="48" customFormat="1" ht="147.75" x14ac:dyDescent="0.2">
      <c r="A1168" s="47" t="s">
        <v>992</v>
      </c>
      <c r="B1168" s="37" t="s">
        <v>993</v>
      </c>
      <c r="C1168" s="35" t="s">
        <v>5</v>
      </c>
      <c r="D1168" s="161">
        <v>77104</v>
      </c>
      <c r="E1168" s="158">
        <f>E1169</f>
        <v>117740</v>
      </c>
      <c r="F1168" s="158">
        <f>F1169</f>
        <v>117740</v>
      </c>
      <c r="G1168" s="158">
        <f t="shared" si="535"/>
        <v>0</v>
      </c>
      <c r="H1168" s="158">
        <f t="shared" ref="H1168:H1226" si="540">F1168/E1168*100</f>
        <v>100</v>
      </c>
      <c r="I1168" s="158">
        <f t="shared" ref="I1168:J1171" si="541">I1169</f>
        <v>117740</v>
      </c>
      <c r="J1168" s="158">
        <f t="shared" si="541"/>
        <v>101777</v>
      </c>
      <c r="K1168" s="159">
        <f t="shared" si="536"/>
        <v>-15963</v>
      </c>
      <c r="L1168" s="159">
        <f t="shared" si="537"/>
        <v>86.442160693052486</v>
      </c>
      <c r="M1168" s="159">
        <f t="shared" si="538"/>
        <v>24673</v>
      </c>
      <c r="N1168" s="155">
        <f t="shared" si="539"/>
        <v>131.9996368541191</v>
      </c>
    </row>
    <row r="1169" spans="1:14" s="42" customFormat="1" x14ac:dyDescent="0.2">
      <c r="A1169" s="39" t="s">
        <v>952</v>
      </c>
      <c r="B1169" s="40" t="s">
        <v>994</v>
      </c>
      <c r="C1169" s="41" t="s">
        <v>5</v>
      </c>
      <c r="D1169" s="162">
        <v>77104</v>
      </c>
      <c r="E1169" s="163">
        <v>117740</v>
      </c>
      <c r="F1169" s="163">
        <f>F1170</f>
        <v>117740</v>
      </c>
      <c r="G1169" s="163">
        <f t="shared" si="535"/>
        <v>0</v>
      </c>
      <c r="H1169" s="163">
        <f t="shared" si="540"/>
        <v>100</v>
      </c>
      <c r="I1169" s="163">
        <f t="shared" si="541"/>
        <v>117740</v>
      </c>
      <c r="J1169" s="163">
        <f t="shared" si="541"/>
        <v>101777</v>
      </c>
      <c r="K1169" s="164">
        <f t="shared" si="536"/>
        <v>-15963</v>
      </c>
      <c r="L1169" s="164">
        <f t="shared" si="537"/>
        <v>86.442160693052486</v>
      </c>
      <c r="M1169" s="164">
        <f t="shared" si="538"/>
        <v>24673</v>
      </c>
      <c r="N1169" s="154">
        <f t="shared" si="539"/>
        <v>131.9996368541191</v>
      </c>
    </row>
    <row r="1170" spans="1:14" s="42" customFormat="1" x14ac:dyDescent="0.2">
      <c r="A1170" s="39" t="s">
        <v>13</v>
      </c>
      <c r="B1170" s="40" t="s">
        <v>995</v>
      </c>
      <c r="C1170" s="41" t="s">
        <v>5</v>
      </c>
      <c r="D1170" s="162">
        <v>77104</v>
      </c>
      <c r="E1170" s="163">
        <f>E1171</f>
        <v>0</v>
      </c>
      <c r="F1170" s="163">
        <f>F1171</f>
        <v>117740</v>
      </c>
      <c r="G1170" s="163">
        <f t="shared" si="535"/>
        <v>117740</v>
      </c>
      <c r="H1170" s="163"/>
      <c r="I1170" s="163">
        <f t="shared" si="541"/>
        <v>117740</v>
      </c>
      <c r="J1170" s="163">
        <f t="shared" si="541"/>
        <v>101777</v>
      </c>
      <c r="K1170" s="164">
        <f t="shared" si="536"/>
        <v>-15963</v>
      </c>
      <c r="L1170" s="164">
        <f t="shared" si="537"/>
        <v>86.442160693052486</v>
      </c>
      <c r="M1170" s="164">
        <f t="shared" si="538"/>
        <v>24673</v>
      </c>
      <c r="N1170" s="154">
        <f t="shared" si="539"/>
        <v>131.9996368541191</v>
      </c>
    </row>
    <row r="1171" spans="1:14" s="42" customFormat="1" x14ac:dyDescent="0.2">
      <c r="A1171" s="39" t="s">
        <v>32</v>
      </c>
      <c r="B1171" s="40" t="s">
        <v>996</v>
      </c>
      <c r="C1171" s="41" t="s">
        <v>5</v>
      </c>
      <c r="D1171" s="162">
        <v>77104</v>
      </c>
      <c r="E1171" s="163">
        <f>E1172</f>
        <v>0</v>
      </c>
      <c r="F1171" s="163">
        <f>F1172</f>
        <v>117740</v>
      </c>
      <c r="G1171" s="163">
        <f t="shared" si="535"/>
        <v>117740</v>
      </c>
      <c r="H1171" s="163"/>
      <c r="I1171" s="163">
        <f t="shared" si="541"/>
        <v>117740</v>
      </c>
      <c r="J1171" s="163">
        <f t="shared" si="541"/>
        <v>101777</v>
      </c>
      <c r="K1171" s="164">
        <f t="shared" si="536"/>
        <v>-15963</v>
      </c>
      <c r="L1171" s="164">
        <f t="shared" si="537"/>
        <v>86.442160693052486</v>
      </c>
      <c r="M1171" s="164">
        <f t="shared" si="538"/>
        <v>24673</v>
      </c>
      <c r="N1171" s="154">
        <f t="shared" si="539"/>
        <v>131.9996368541191</v>
      </c>
    </row>
    <row r="1172" spans="1:14" s="46" customFormat="1" ht="22.5" x14ac:dyDescent="0.2">
      <c r="A1172" s="43" t="s">
        <v>40</v>
      </c>
      <c r="B1172" s="44" t="s">
        <v>997</v>
      </c>
      <c r="C1172" s="45" t="s">
        <v>5</v>
      </c>
      <c r="D1172" s="71">
        <v>77104</v>
      </c>
      <c r="E1172" s="62"/>
      <c r="F1172" s="62">
        <v>117740</v>
      </c>
      <c r="G1172" s="62">
        <f t="shared" si="535"/>
        <v>117740</v>
      </c>
      <c r="H1172" s="62"/>
      <c r="I1172" s="69">
        <v>117740</v>
      </c>
      <c r="J1172" s="69">
        <v>101777</v>
      </c>
      <c r="K1172" s="69">
        <f t="shared" si="536"/>
        <v>-15963</v>
      </c>
      <c r="L1172" s="69">
        <f t="shared" si="537"/>
        <v>86.442160693052486</v>
      </c>
      <c r="M1172" s="69">
        <f t="shared" si="538"/>
        <v>24673</v>
      </c>
      <c r="N1172" s="190">
        <f t="shared" si="539"/>
        <v>131.9996368541191</v>
      </c>
    </row>
    <row r="1173" spans="1:14" s="48" customFormat="1" ht="105.75" x14ac:dyDescent="0.2">
      <c r="A1173" s="47" t="s">
        <v>998</v>
      </c>
      <c r="B1173" s="37" t="s">
        <v>999</v>
      </c>
      <c r="C1173" s="35" t="s">
        <v>5</v>
      </c>
      <c r="D1173" s="161">
        <f t="shared" ref="D1173:D1176" si="542">D1174</f>
        <v>168991.6</v>
      </c>
      <c r="E1173" s="158">
        <f>E1174</f>
        <v>0</v>
      </c>
      <c r="F1173" s="158"/>
      <c r="G1173" s="158">
        <f t="shared" si="535"/>
        <v>0</v>
      </c>
      <c r="H1173" s="158"/>
      <c r="I1173" s="158"/>
      <c r="J1173" s="159"/>
      <c r="K1173" s="159">
        <f t="shared" si="536"/>
        <v>0</v>
      </c>
      <c r="L1173" s="159"/>
      <c r="M1173" s="159">
        <f t="shared" si="538"/>
        <v>-168991.6</v>
      </c>
      <c r="N1173" s="155">
        <f t="shared" si="539"/>
        <v>0</v>
      </c>
    </row>
    <row r="1174" spans="1:14" s="42" customFormat="1" ht="33.75" x14ac:dyDescent="0.2">
      <c r="A1174" s="39" t="s">
        <v>1077</v>
      </c>
      <c r="B1174" s="40" t="s">
        <v>1000</v>
      </c>
      <c r="C1174" s="41" t="s">
        <v>5</v>
      </c>
      <c r="D1174" s="162">
        <f t="shared" si="542"/>
        <v>168991.6</v>
      </c>
      <c r="E1174" s="163">
        <f>E1175</f>
        <v>0</v>
      </c>
      <c r="F1174" s="163"/>
      <c r="G1174" s="158">
        <f t="shared" si="535"/>
        <v>0</v>
      </c>
      <c r="H1174" s="158"/>
      <c r="I1174" s="163"/>
      <c r="J1174" s="164"/>
      <c r="K1174" s="164">
        <f t="shared" si="536"/>
        <v>0</v>
      </c>
      <c r="L1174" s="164"/>
      <c r="M1174" s="164">
        <f t="shared" si="538"/>
        <v>-168991.6</v>
      </c>
      <c r="N1174" s="154">
        <f t="shared" si="539"/>
        <v>0</v>
      </c>
    </row>
    <row r="1175" spans="1:14" s="42" customFormat="1" x14ac:dyDescent="0.2">
      <c r="A1175" s="39" t="s">
        <v>13</v>
      </c>
      <c r="B1175" s="40" t="s">
        <v>1001</v>
      </c>
      <c r="C1175" s="41" t="s">
        <v>5</v>
      </c>
      <c r="D1175" s="162">
        <f t="shared" si="542"/>
        <v>168991.6</v>
      </c>
      <c r="E1175" s="163">
        <f>E1176</f>
        <v>0</v>
      </c>
      <c r="F1175" s="163"/>
      <c r="G1175" s="158">
        <f t="shared" si="535"/>
        <v>0</v>
      </c>
      <c r="H1175" s="158"/>
      <c r="I1175" s="163"/>
      <c r="J1175" s="164"/>
      <c r="K1175" s="164">
        <f t="shared" si="536"/>
        <v>0</v>
      </c>
      <c r="L1175" s="164"/>
      <c r="M1175" s="164">
        <f t="shared" si="538"/>
        <v>-168991.6</v>
      </c>
      <c r="N1175" s="154">
        <f t="shared" si="539"/>
        <v>0</v>
      </c>
    </row>
    <row r="1176" spans="1:14" s="42" customFormat="1" x14ac:dyDescent="0.2">
      <c r="A1176" s="39" t="s">
        <v>73</v>
      </c>
      <c r="B1176" s="40" t="s">
        <v>1002</v>
      </c>
      <c r="C1176" s="41" t="s">
        <v>5</v>
      </c>
      <c r="D1176" s="162">
        <f t="shared" si="542"/>
        <v>168991.6</v>
      </c>
      <c r="E1176" s="163">
        <f>E1177</f>
        <v>0</v>
      </c>
      <c r="F1176" s="163"/>
      <c r="G1176" s="158">
        <f t="shared" si="535"/>
        <v>0</v>
      </c>
      <c r="H1176" s="158"/>
      <c r="I1176" s="163"/>
      <c r="J1176" s="164"/>
      <c r="K1176" s="164">
        <f t="shared" si="536"/>
        <v>0</v>
      </c>
      <c r="L1176" s="164"/>
      <c r="M1176" s="164">
        <f t="shared" si="538"/>
        <v>-168991.6</v>
      </c>
      <c r="N1176" s="154">
        <f t="shared" si="539"/>
        <v>0</v>
      </c>
    </row>
    <row r="1177" spans="1:14" s="46" customFormat="1" ht="33.75" x14ac:dyDescent="0.2">
      <c r="A1177" s="43" t="s">
        <v>75</v>
      </c>
      <c r="B1177" s="44" t="s">
        <v>1003</v>
      </c>
      <c r="C1177" s="45" t="s">
        <v>5</v>
      </c>
      <c r="D1177" s="71">
        <v>168991.6</v>
      </c>
      <c r="E1177" s="62"/>
      <c r="F1177" s="62"/>
      <c r="G1177" s="165">
        <f t="shared" si="535"/>
        <v>0</v>
      </c>
      <c r="H1177" s="165"/>
      <c r="I1177" s="69"/>
      <c r="J1177" s="69"/>
      <c r="K1177" s="69">
        <f t="shared" si="536"/>
        <v>0</v>
      </c>
      <c r="L1177" s="69"/>
      <c r="M1177" s="69">
        <f t="shared" si="538"/>
        <v>-168991.6</v>
      </c>
      <c r="N1177" s="190">
        <f t="shared" si="539"/>
        <v>0</v>
      </c>
    </row>
    <row r="1178" spans="1:14" s="48" customFormat="1" ht="32.25" x14ac:dyDescent="0.2">
      <c r="A1178" s="47" t="s">
        <v>1004</v>
      </c>
      <c r="B1178" s="37" t="s">
        <v>1005</v>
      </c>
      <c r="C1178" s="35" t="s">
        <v>5</v>
      </c>
      <c r="D1178" s="161">
        <v>0</v>
      </c>
      <c r="E1178" s="158">
        <f>E1179</f>
        <v>850210</v>
      </c>
      <c r="F1178" s="158">
        <f>F1179</f>
        <v>850210</v>
      </c>
      <c r="G1178" s="158">
        <f t="shared" si="535"/>
        <v>0</v>
      </c>
      <c r="H1178" s="158">
        <f t="shared" si="540"/>
        <v>100</v>
      </c>
      <c r="I1178" s="158">
        <f t="shared" ref="I1178:J1181" si="543">I1179</f>
        <v>850210</v>
      </c>
      <c r="J1178" s="158">
        <f t="shared" si="543"/>
        <v>237265</v>
      </c>
      <c r="K1178" s="159">
        <f t="shared" si="536"/>
        <v>-612945</v>
      </c>
      <c r="L1178" s="159">
        <f t="shared" si="537"/>
        <v>27.906634831394594</v>
      </c>
      <c r="M1178" s="159">
        <f t="shared" si="538"/>
        <v>237265</v>
      </c>
      <c r="N1178" s="155"/>
    </row>
    <row r="1179" spans="1:14" s="42" customFormat="1" ht="33.75" x14ac:dyDescent="0.2">
      <c r="A1179" s="39" t="s">
        <v>1077</v>
      </c>
      <c r="B1179" s="40" t="s">
        <v>1288</v>
      </c>
      <c r="C1179" s="41" t="s">
        <v>5</v>
      </c>
      <c r="D1179" s="162" t="s">
        <v>5</v>
      </c>
      <c r="E1179" s="163">
        <v>850210</v>
      </c>
      <c r="F1179" s="163">
        <f>F1180</f>
        <v>850210</v>
      </c>
      <c r="G1179" s="163">
        <f t="shared" si="535"/>
        <v>0</v>
      </c>
      <c r="H1179" s="163">
        <f t="shared" si="540"/>
        <v>100</v>
      </c>
      <c r="I1179" s="163">
        <f t="shared" si="543"/>
        <v>850210</v>
      </c>
      <c r="J1179" s="163">
        <f t="shared" si="543"/>
        <v>237265</v>
      </c>
      <c r="K1179" s="164">
        <f t="shared" si="536"/>
        <v>-612945</v>
      </c>
      <c r="L1179" s="164">
        <f t="shared" si="537"/>
        <v>27.906634831394594</v>
      </c>
      <c r="M1179" s="164"/>
      <c r="N1179" s="154"/>
    </row>
    <row r="1180" spans="1:14" s="42" customFormat="1" x14ac:dyDescent="0.2">
      <c r="A1180" s="39" t="s">
        <v>13</v>
      </c>
      <c r="B1180" s="40" t="s">
        <v>1289</v>
      </c>
      <c r="C1180" s="41" t="s">
        <v>5</v>
      </c>
      <c r="D1180" s="162" t="s">
        <v>5</v>
      </c>
      <c r="E1180" s="163">
        <f>E1181</f>
        <v>0</v>
      </c>
      <c r="F1180" s="163">
        <f>F1181</f>
        <v>850210</v>
      </c>
      <c r="G1180" s="163">
        <f t="shared" si="535"/>
        <v>850210</v>
      </c>
      <c r="H1180" s="163"/>
      <c r="I1180" s="163">
        <f t="shared" si="543"/>
        <v>850210</v>
      </c>
      <c r="J1180" s="163">
        <f t="shared" si="543"/>
        <v>237265</v>
      </c>
      <c r="K1180" s="164">
        <f t="shared" si="536"/>
        <v>-612945</v>
      </c>
      <c r="L1180" s="164">
        <f t="shared" si="537"/>
        <v>27.906634831394594</v>
      </c>
      <c r="M1180" s="164"/>
      <c r="N1180" s="154"/>
    </row>
    <row r="1181" spans="1:14" s="42" customFormat="1" x14ac:dyDescent="0.2">
      <c r="A1181" s="39" t="s">
        <v>73</v>
      </c>
      <c r="B1181" s="40" t="s">
        <v>1290</v>
      </c>
      <c r="C1181" s="41" t="s">
        <v>5</v>
      </c>
      <c r="D1181" s="162" t="s">
        <v>5</v>
      </c>
      <c r="E1181" s="163">
        <f>E1182</f>
        <v>0</v>
      </c>
      <c r="F1181" s="163">
        <f>F1182</f>
        <v>850210</v>
      </c>
      <c r="G1181" s="163">
        <f t="shared" si="535"/>
        <v>850210</v>
      </c>
      <c r="H1181" s="163"/>
      <c r="I1181" s="163">
        <f t="shared" si="543"/>
        <v>850210</v>
      </c>
      <c r="J1181" s="163">
        <f t="shared" si="543"/>
        <v>237265</v>
      </c>
      <c r="K1181" s="164">
        <f t="shared" si="536"/>
        <v>-612945</v>
      </c>
      <c r="L1181" s="164">
        <f t="shared" si="537"/>
        <v>27.906634831394594</v>
      </c>
      <c r="M1181" s="164"/>
      <c r="N1181" s="154"/>
    </row>
    <row r="1182" spans="1:14" s="46" customFormat="1" ht="33.75" x14ac:dyDescent="0.2">
      <c r="A1182" s="43" t="s">
        <v>75</v>
      </c>
      <c r="B1182" s="44" t="s">
        <v>1291</v>
      </c>
      <c r="C1182" s="45" t="s">
        <v>5</v>
      </c>
      <c r="D1182" s="71" t="s">
        <v>5</v>
      </c>
      <c r="E1182" s="62"/>
      <c r="F1182" s="62">
        <v>850210</v>
      </c>
      <c r="G1182" s="62">
        <f t="shared" si="535"/>
        <v>850210</v>
      </c>
      <c r="H1182" s="62"/>
      <c r="I1182" s="69">
        <v>850210</v>
      </c>
      <c r="J1182" s="69">
        <v>237265</v>
      </c>
      <c r="K1182" s="69">
        <f t="shared" si="536"/>
        <v>-612945</v>
      </c>
      <c r="L1182" s="69">
        <f t="shared" si="537"/>
        <v>27.906634831394594</v>
      </c>
      <c r="M1182" s="69"/>
      <c r="N1182" s="190"/>
    </row>
    <row r="1183" spans="1:14" s="48" customFormat="1" ht="36" x14ac:dyDescent="0.2">
      <c r="A1183" s="139" t="s">
        <v>1178</v>
      </c>
      <c r="B1183" s="119" t="s">
        <v>1292</v>
      </c>
      <c r="C1183" s="35"/>
      <c r="D1183" s="161"/>
      <c r="E1183" s="158">
        <f>E1184</f>
        <v>311513</v>
      </c>
      <c r="F1183" s="158">
        <f>F1184</f>
        <v>311513</v>
      </c>
      <c r="G1183" s="158">
        <f t="shared" si="535"/>
        <v>0</v>
      </c>
      <c r="H1183" s="158">
        <f t="shared" si="540"/>
        <v>100</v>
      </c>
      <c r="I1183" s="158">
        <f t="shared" ref="I1183:J1186" si="544">I1184</f>
        <v>311513</v>
      </c>
      <c r="J1183" s="158">
        <f t="shared" si="544"/>
        <v>311513</v>
      </c>
      <c r="K1183" s="159">
        <f t="shared" si="536"/>
        <v>0</v>
      </c>
      <c r="L1183" s="159">
        <f t="shared" si="537"/>
        <v>100</v>
      </c>
      <c r="M1183" s="159">
        <f t="shared" si="538"/>
        <v>311513</v>
      </c>
      <c r="N1183" s="155"/>
    </row>
    <row r="1184" spans="1:14" s="46" customFormat="1" ht="24" x14ac:dyDescent="0.2">
      <c r="A1184" s="106" t="s">
        <v>1281</v>
      </c>
      <c r="B1184" s="120" t="s">
        <v>1293</v>
      </c>
      <c r="C1184" s="45"/>
      <c r="D1184" s="71"/>
      <c r="E1184" s="163">
        <v>311513</v>
      </c>
      <c r="F1184" s="163">
        <f>F1185</f>
        <v>311513</v>
      </c>
      <c r="G1184" s="163">
        <f t="shared" si="535"/>
        <v>0</v>
      </c>
      <c r="H1184" s="163">
        <f t="shared" si="540"/>
        <v>100</v>
      </c>
      <c r="I1184" s="163">
        <f t="shared" si="544"/>
        <v>311513</v>
      </c>
      <c r="J1184" s="163">
        <f t="shared" si="544"/>
        <v>311513</v>
      </c>
      <c r="K1184" s="164">
        <f t="shared" si="536"/>
        <v>0</v>
      </c>
      <c r="L1184" s="164">
        <f t="shared" si="537"/>
        <v>100</v>
      </c>
      <c r="M1184" s="164">
        <f t="shared" si="538"/>
        <v>311513</v>
      </c>
      <c r="N1184" s="154"/>
    </row>
    <row r="1185" spans="1:14" s="46" customFormat="1" x14ac:dyDescent="0.2">
      <c r="A1185" s="106" t="s">
        <v>1129</v>
      </c>
      <c r="B1185" s="120" t="s">
        <v>1294</v>
      </c>
      <c r="C1185" s="45"/>
      <c r="D1185" s="71"/>
      <c r="E1185" s="163"/>
      <c r="F1185" s="163">
        <f>F1186</f>
        <v>311513</v>
      </c>
      <c r="G1185" s="163">
        <f t="shared" si="535"/>
        <v>311513</v>
      </c>
      <c r="H1185" s="163"/>
      <c r="I1185" s="163">
        <f t="shared" si="544"/>
        <v>311513</v>
      </c>
      <c r="J1185" s="163">
        <f t="shared" si="544"/>
        <v>311513</v>
      </c>
      <c r="K1185" s="164">
        <f t="shared" si="536"/>
        <v>0</v>
      </c>
      <c r="L1185" s="164">
        <f t="shared" si="537"/>
        <v>100</v>
      </c>
      <c r="M1185" s="164">
        <f t="shared" si="538"/>
        <v>311513</v>
      </c>
      <c r="N1185" s="154"/>
    </row>
    <row r="1186" spans="1:14" s="46" customFormat="1" x14ac:dyDescent="0.2">
      <c r="A1186" s="106" t="s">
        <v>1282</v>
      </c>
      <c r="B1186" s="120" t="s">
        <v>1295</v>
      </c>
      <c r="C1186" s="45"/>
      <c r="D1186" s="71"/>
      <c r="E1186" s="163"/>
      <c r="F1186" s="163">
        <f>F1187</f>
        <v>311513</v>
      </c>
      <c r="G1186" s="163">
        <f t="shared" si="535"/>
        <v>311513</v>
      </c>
      <c r="H1186" s="163"/>
      <c r="I1186" s="163">
        <f t="shared" si="544"/>
        <v>311513</v>
      </c>
      <c r="J1186" s="163">
        <f t="shared" si="544"/>
        <v>311513</v>
      </c>
      <c r="K1186" s="164">
        <f t="shared" si="536"/>
        <v>0</v>
      </c>
      <c r="L1186" s="164">
        <f t="shared" si="537"/>
        <v>100</v>
      </c>
      <c r="M1186" s="164">
        <f t="shared" si="538"/>
        <v>311513</v>
      </c>
      <c r="N1186" s="154"/>
    </row>
    <row r="1187" spans="1:14" s="46" customFormat="1" ht="24" x14ac:dyDescent="0.2">
      <c r="A1187" s="140" t="s">
        <v>1283</v>
      </c>
      <c r="B1187" s="141" t="s">
        <v>1296</v>
      </c>
      <c r="C1187" s="45"/>
      <c r="D1187" s="71"/>
      <c r="E1187" s="62"/>
      <c r="F1187" s="62">
        <v>311513</v>
      </c>
      <c r="G1187" s="62">
        <f t="shared" si="535"/>
        <v>311513</v>
      </c>
      <c r="H1187" s="62"/>
      <c r="I1187" s="69">
        <v>311513</v>
      </c>
      <c r="J1187" s="69">
        <v>311513</v>
      </c>
      <c r="K1187" s="69">
        <f t="shared" si="536"/>
        <v>0</v>
      </c>
      <c r="L1187" s="69">
        <f t="shared" si="537"/>
        <v>100</v>
      </c>
      <c r="M1187" s="69">
        <f t="shared" si="538"/>
        <v>311513</v>
      </c>
      <c r="N1187" s="190"/>
    </row>
    <row r="1188" spans="1:14" s="56" customFormat="1" ht="84.75" x14ac:dyDescent="0.25">
      <c r="A1188" s="110" t="s">
        <v>1297</v>
      </c>
      <c r="B1188" s="119" t="s">
        <v>1299</v>
      </c>
      <c r="C1188" s="55"/>
      <c r="D1188" s="191"/>
      <c r="E1188" s="158">
        <f>E1189</f>
        <v>677950</v>
      </c>
      <c r="F1188" s="158">
        <f>F1189</f>
        <v>677950</v>
      </c>
      <c r="G1188" s="158">
        <f t="shared" si="535"/>
        <v>0</v>
      </c>
      <c r="H1188" s="158">
        <f t="shared" si="540"/>
        <v>100</v>
      </c>
      <c r="I1188" s="158">
        <f t="shared" ref="I1188:J1192" si="545">I1189</f>
        <v>677950</v>
      </c>
      <c r="J1188" s="158">
        <f t="shared" si="545"/>
        <v>601370</v>
      </c>
      <c r="K1188" s="159">
        <f t="shared" si="536"/>
        <v>-76580</v>
      </c>
      <c r="L1188" s="159">
        <f t="shared" si="537"/>
        <v>88.704181724315958</v>
      </c>
      <c r="M1188" s="159">
        <f t="shared" si="538"/>
        <v>601370</v>
      </c>
      <c r="N1188" s="155"/>
    </row>
    <row r="1189" spans="1:14" s="46" customFormat="1" ht="36" x14ac:dyDescent="0.2">
      <c r="A1189" s="106" t="s">
        <v>1298</v>
      </c>
      <c r="B1189" s="120" t="s">
        <v>1300</v>
      </c>
      <c r="C1189" s="45"/>
      <c r="D1189" s="71"/>
      <c r="E1189" s="163">
        <v>677950</v>
      </c>
      <c r="F1189" s="163">
        <f>F1190</f>
        <v>677950</v>
      </c>
      <c r="G1189" s="163">
        <f t="shared" si="535"/>
        <v>0</v>
      </c>
      <c r="H1189" s="163">
        <f t="shared" si="540"/>
        <v>100</v>
      </c>
      <c r="I1189" s="163">
        <f t="shared" si="545"/>
        <v>677950</v>
      </c>
      <c r="J1189" s="163">
        <f t="shared" si="545"/>
        <v>601370</v>
      </c>
      <c r="K1189" s="164">
        <f t="shared" si="536"/>
        <v>-76580</v>
      </c>
      <c r="L1189" s="164">
        <f t="shared" si="537"/>
        <v>88.704181724315958</v>
      </c>
      <c r="M1189" s="164">
        <f t="shared" si="538"/>
        <v>601370</v>
      </c>
      <c r="N1189" s="154"/>
    </row>
    <row r="1190" spans="1:14" s="46" customFormat="1" ht="24" x14ac:dyDescent="0.2">
      <c r="A1190" s="106" t="s">
        <v>1281</v>
      </c>
      <c r="B1190" s="120" t="s">
        <v>1301</v>
      </c>
      <c r="C1190" s="45"/>
      <c r="D1190" s="71"/>
      <c r="E1190" s="163"/>
      <c r="F1190" s="163">
        <f>F1191</f>
        <v>677950</v>
      </c>
      <c r="G1190" s="163">
        <f t="shared" si="535"/>
        <v>677950</v>
      </c>
      <c r="H1190" s="163"/>
      <c r="I1190" s="163">
        <f t="shared" si="545"/>
        <v>677950</v>
      </c>
      <c r="J1190" s="163">
        <f t="shared" si="545"/>
        <v>601370</v>
      </c>
      <c r="K1190" s="164">
        <f t="shared" si="536"/>
        <v>-76580</v>
      </c>
      <c r="L1190" s="164">
        <f t="shared" si="537"/>
        <v>88.704181724315958</v>
      </c>
      <c r="M1190" s="164">
        <f t="shared" si="538"/>
        <v>601370</v>
      </c>
      <c r="N1190" s="154"/>
    </row>
    <row r="1191" spans="1:14" s="46" customFormat="1" x14ac:dyDescent="0.2">
      <c r="A1191" s="106" t="s">
        <v>1129</v>
      </c>
      <c r="B1191" s="120" t="s">
        <v>1302</v>
      </c>
      <c r="C1191" s="45"/>
      <c r="D1191" s="71"/>
      <c r="E1191" s="163"/>
      <c r="F1191" s="163">
        <f>F1192</f>
        <v>677950</v>
      </c>
      <c r="G1191" s="163">
        <f t="shared" si="535"/>
        <v>677950</v>
      </c>
      <c r="H1191" s="163"/>
      <c r="I1191" s="163">
        <f t="shared" si="545"/>
        <v>677950</v>
      </c>
      <c r="J1191" s="163">
        <f t="shared" si="545"/>
        <v>601370</v>
      </c>
      <c r="K1191" s="164">
        <f t="shared" si="536"/>
        <v>-76580</v>
      </c>
      <c r="L1191" s="164">
        <f t="shared" si="537"/>
        <v>88.704181724315958</v>
      </c>
      <c r="M1191" s="164">
        <f t="shared" si="538"/>
        <v>601370</v>
      </c>
      <c r="N1191" s="154"/>
    </row>
    <row r="1192" spans="1:14" s="46" customFormat="1" x14ac:dyDescent="0.2">
      <c r="A1192" s="106" t="s">
        <v>1282</v>
      </c>
      <c r="B1192" s="120" t="s">
        <v>1303</v>
      </c>
      <c r="C1192" s="45"/>
      <c r="D1192" s="71"/>
      <c r="E1192" s="163"/>
      <c r="F1192" s="163">
        <f>F1193</f>
        <v>677950</v>
      </c>
      <c r="G1192" s="163">
        <f t="shared" si="535"/>
        <v>677950</v>
      </c>
      <c r="H1192" s="163"/>
      <c r="I1192" s="163">
        <f t="shared" si="545"/>
        <v>677950</v>
      </c>
      <c r="J1192" s="163">
        <f t="shared" si="545"/>
        <v>601370</v>
      </c>
      <c r="K1192" s="164">
        <f t="shared" si="536"/>
        <v>-76580</v>
      </c>
      <c r="L1192" s="164">
        <f t="shared" si="537"/>
        <v>88.704181724315958</v>
      </c>
      <c r="M1192" s="164">
        <f t="shared" si="538"/>
        <v>601370</v>
      </c>
      <c r="N1192" s="154"/>
    </row>
    <row r="1193" spans="1:14" s="46" customFormat="1" ht="24" x14ac:dyDescent="0.2">
      <c r="A1193" s="104" t="s">
        <v>1283</v>
      </c>
      <c r="B1193" s="121" t="s">
        <v>1304</v>
      </c>
      <c r="C1193" s="45" t="s">
        <v>5</v>
      </c>
      <c r="D1193" s="71">
        <f t="shared" ref="D1193:D1196" si="546">D1194</f>
        <v>337981.2</v>
      </c>
      <c r="E1193" s="205">
        <f>E1194</f>
        <v>0</v>
      </c>
      <c r="F1193" s="62">
        <v>677950</v>
      </c>
      <c r="G1193" s="62">
        <f t="shared" si="535"/>
        <v>677950</v>
      </c>
      <c r="H1193" s="62"/>
      <c r="I1193" s="62">
        <v>677950</v>
      </c>
      <c r="J1193" s="69">
        <v>601370</v>
      </c>
      <c r="K1193" s="69">
        <f t="shared" si="536"/>
        <v>-76580</v>
      </c>
      <c r="L1193" s="69">
        <f t="shared" si="537"/>
        <v>88.704181724315958</v>
      </c>
      <c r="M1193" s="69">
        <f t="shared" si="538"/>
        <v>263388.79999999999</v>
      </c>
      <c r="N1193" s="190">
        <f t="shared" si="539"/>
        <v>177.9300150422568</v>
      </c>
    </row>
    <row r="1194" spans="1:14" s="42" customFormat="1" ht="22.5" x14ac:dyDescent="0.2">
      <c r="A1194" s="39" t="s">
        <v>1093</v>
      </c>
      <c r="B1194" s="40" t="s">
        <v>1006</v>
      </c>
      <c r="C1194" s="41" t="s">
        <v>5</v>
      </c>
      <c r="D1194" s="162">
        <f t="shared" si="546"/>
        <v>337981.2</v>
      </c>
      <c r="E1194" s="163">
        <f>E1195</f>
        <v>0</v>
      </c>
      <c r="F1194" s="163"/>
      <c r="G1194" s="158">
        <f t="shared" si="535"/>
        <v>0</v>
      </c>
      <c r="H1194" s="158"/>
      <c r="I1194" s="163"/>
      <c r="J1194" s="164"/>
      <c r="K1194" s="164">
        <f t="shared" si="536"/>
        <v>0</v>
      </c>
      <c r="L1194" s="164"/>
      <c r="M1194" s="164">
        <f t="shared" si="538"/>
        <v>-337981.2</v>
      </c>
      <c r="N1194" s="154">
        <f t="shared" si="539"/>
        <v>0</v>
      </c>
    </row>
    <row r="1195" spans="1:14" s="42" customFormat="1" x14ac:dyDescent="0.2">
      <c r="A1195" s="39" t="s">
        <v>13</v>
      </c>
      <c r="B1195" s="40" t="s">
        <v>1007</v>
      </c>
      <c r="C1195" s="41" t="s">
        <v>5</v>
      </c>
      <c r="D1195" s="162">
        <f t="shared" si="546"/>
        <v>337981.2</v>
      </c>
      <c r="E1195" s="163">
        <f>E1196</f>
        <v>0</v>
      </c>
      <c r="F1195" s="163"/>
      <c r="G1195" s="158">
        <f t="shared" si="535"/>
        <v>0</v>
      </c>
      <c r="H1195" s="158"/>
      <c r="I1195" s="163"/>
      <c r="J1195" s="164"/>
      <c r="K1195" s="164">
        <f t="shared" si="536"/>
        <v>0</v>
      </c>
      <c r="L1195" s="164"/>
      <c r="M1195" s="164">
        <f t="shared" si="538"/>
        <v>-337981.2</v>
      </c>
      <c r="N1195" s="154">
        <f t="shared" si="539"/>
        <v>0</v>
      </c>
    </row>
    <row r="1196" spans="1:14" s="42" customFormat="1" x14ac:dyDescent="0.2">
      <c r="A1196" s="39" t="s">
        <v>73</v>
      </c>
      <c r="B1196" s="40" t="s">
        <v>1008</v>
      </c>
      <c r="C1196" s="41" t="s">
        <v>5</v>
      </c>
      <c r="D1196" s="162">
        <f t="shared" si="546"/>
        <v>337981.2</v>
      </c>
      <c r="E1196" s="163">
        <f>E1197</f>
        <v>0</v>
      </c>
      <c r="F1196" s="163"/>
      <c r="G1196" s="158">
        <f t="shared" si="535"/>
        <v>0</v>
      </c>
      <c r="H1196" s="158"/>
      <c r="I1196" s="163"/>
      <c r="J1196" s="164"/>
      <c r="K1196" s="164">
        <f t="shared" si="536"/>
        <v>0</v>
      </c>
      <c r="L1196" s="164"/>
      <c r="M1196" s="164">
        <f t="shared" si="538"/>
        <v>-337981.2</v>
      </c>
      <c r="N1196" s="154">
        <f t="shared" si="539"/>
        <v>0</v>
      </c>
    </row>
    <row r="1197" spans="1:14" s="46" customFormat="1" ht="33.75" x14ac:dyDescent="0.2">
      <c r="A1197" s="43" t="s">
        <v>75</v>
      </c>
      <c r="B1197" s="44" t="s">
        <v>1009</v>
      </c>
      <c r="C1197" s="45" t="s">
        <v>5</v>
      </c>
      <c r="D1197" s="71">
        <v>337981.2</v>
      </c>
      <c r="E1197" s="62"/>
      <c r="F1197" s="62"/>
      <c r="G1197" s="165">
        <f t="shared" si="535"/>
        <v>0</v>
      </c>
      <c r="H1197" s="165"/>
      <c r="I1197" s="69"/>
      <c r="J1197" s="69"/>
      <c r="K1197" s="69">
        <f t="shared" si="536"/>
        <v>0</v>
      </c>
      <c r="L1197" s="69"/>
      <c r="M1197" s="69">
        <f t="shared" si="538"/>
        <v>-337981.2</v>
      </c>
      <c r="N1197" s="190">
        <f t="shared" si="539"/>
        <v>0</v>
      </c>
    </row>
    <row r="1198" spans="1:14" s="48" customFormat="1" x14ac:dyDescent="0.2">
      <c r="A1198" s="47" t="s">
        <v>1010</v>
      </c>
      <c r="B1198" s="37" t="s">
        <v>1011</v>
      </c>
      <c r="C1198" s="35" t="s">
        <v>5</v>
      </c>
      <c r="D1198" s="161">
        <f t="shared" ref="D1198:E1201" si="547">D1199</f>
        <v>2800000</v>
      </c>
      <c r="E1198" s="158">
        <f t="shared" si="547"/>
        <v>3457000</v>
      </c>
      <c r="F1198" s="158">
        <f>F1199</f>
        <v>3457000</v>
      </c>
      <c r="G1198" s="158">
        <f t="shared" si="535"/>
        <v>0</v>
      </c>
      <c r="H1198" s="158">
        <f t="shared" si="540"/>
        <v>100</v>
      </c>
      <c r="I1198" s="158">
        <f t="shared" ref="I1198:J1202" si="548">I1199</f>
        <v>3457000</v>
      </c>
      <c r="J1198" s="158">
        <f t="shared" si="548"/>
        <v>2955000</v>
      </c>
      <c r="K1198" s="159">
        <f t="shared" si="536"/>
        <v>-502000</v>
      </c>
      <c r="L1198" s="159">
        <f t="shared" si="537"/>
        <v>85.478738790859126</v>
      </c>
      <c r="M1198" s="159">
        <f t="shared" si="538"/>
        <v>155000</v>
      </c>
      <c r="N1198" s="155">
        <f t="shared" si="539"/>
        <v>105.53571428571429</v>
      </c>
    </row>
    <row r="1199" spans="1:14" s="42" customFormat="1" ht="123.75" x14ac:dyDescent="0.2">
      <c r="A1199" s="39" t="s">
        <v>1012</v>
      </c>
      <c r="B1199" s="40" t="s">
        <v>1013</v>
      </c>
      <c r="C1199" s="41" t="s">
        <v>5</v>
      </c>
      <c r="D1199" s="162">
        <f t="shared" si="547"/>
        <v>2800000</v>
      </c>
      <c r="E1199" s="163">
        <f t="shared" si="547"/>
        <v>3457000</v>
      </c>
      <c r="F1199" s="163">
        <f>F1200</f>
        <v>3457000</v>
      </c>
      <c r="G1199" s="163">
        <f t="shared" si="535"/>
        <v>0</v>
      </c>
      <c r="H1199" s="163">
        <f t="shared" si="540"/>
        <v>100</v>
      </c>
      <c r="I1199" s="163">
        <f t="shared" si="548"/>
        <v>3457000</v>
      </c>
      <c r="J1199" s="163">
        <f t="shared" si="548"/>
        <v>2955000</v>
      </c>
      <c r="K1199" s="164">
        <f t="shared" si="536"/>
        <v>-502000</v>
      </c>
      <c r="L1199" s="164">
        <f t="shared" si="537"/>
        <v>85.478738790859126</v>
      </c>
      <c r="M1199" s="164">
        <f t="shared" si="538"/>
        <v>155000</v>
      </c>
      <c r="N1199" s="154">
        <f t="shared" si="539"/>
        <v>105.53571428571429</v>
      </c>
    </row>
    <row r="1200" spans="1:14" s="42" customFormat="1" x14ac:dyDescent="0.2">
      <c r="A1200" s="39" t="s">
        <v>952</v>
      </c>
      <c r="B1200" s="40" t="s">
        <v>1014</v>
      </c>
      <c r="C1200" s="41" t="s">
        <v>5</v>
      </c>
      <c r="D1200" s="162">
        <f t="shared" si="547"/>
        <v>2800000</v>
      </c>
      <c r="E1200" s="163">
        <v>3457000</v>
      </c>
      <c r="F1200" s="163">
        <f>F1201</f>
        <v>3457000</v>
      </c>
      <c r="G1200" s="163">
        <f t="shared" si="535"/>
        <v>0</v>
      </c>
      <c r="H1200" s="163">
        <f t="shared" si="540"/>
        <v>100</v>
      </c>
      <c r="I1200" s="163">
        <f t="shared" si="548"/>
        <v>3457000</v>
      </c>
      <c r="J1200" s="163">
        <f t="shared" si="548"/>
        <v>2955000</v>
      </c>
      <c r="K1200" s="164">
        <f t="shared" si="536"/>
        <v>-502000</v>
      </c>
      <c r="L1200" s="164">
        <f t="shared" si="537"/>
        <v>85.478738790859126</v>
      </c>
      <c r="M1200" s="164">
        <f t="shared" si="538"/>
        <v>155000</v>
      </c>
      <c r="N1200" s="154">
        <f t="shared" si="539"/>
        <v>105.53571428571429</v>
      </c>
    </row>
    <row r="1201" spans="1:14" s="42" customFormat="1" x14ac:dyDescent="0.2">
      <c r="A1201" s="39" t="s">
        <v>13</v>
      </c>
      <c r="B1201" s="40" t="s">
        <v>1015</v>
      </c>
      <c r="C1201" s="41" t="s">
        <v>5</v>
      </c>
      <c r="D1201" s="162">
        <f t="shared" si="547"/>
        <v>2800000</v>
      </c>
      <c r="E1201" s="163">
        <f t="shared" si="547"/>
        <v>0</v>
      </c>
      <c r="F1201" s="163">
        <f>F1202</f>
        <v>3457000</v>
      </c>
      <c r="G1201" s="163">
        <f t="shared" si="535"/>
        <v>3457000</v>
      </c>
      <c r="H1201" s="163"/>
      <c r="I1201" s="163">
        <f t="shared" si="548"/>
        <v>3457000</v>
      </c>
      <c r="J1201" s="163">
        <f t="shared" si="548"/>
        <v>2955000</v>
      </c>
      <c r="K1201" s="164">
        <f t="shared" si="536"/>
        <v>-502000</v>
      </c>
      <c r="L1201" s="164">
        <f t="shared" si="537"/>
        <v>85.478738790859126</v>
      </c>
      <c r="M1201" s="164">
        <f t="shared" si="538"/>
        <v>155000</v>
      </c>
      <c r="N1201" s="154">
        <f t="shared" si="539"/>
        <v>105.53571428571429</v>
      </c>
    </row>
    <row r="1202" spans="1:14" s="42" customFormat="1" x14ac:dyDescent="0.2">
      <c r="A1202" s="39" t="s">
        <v>73</v>
      </c>
      <c r="B1202" s="40" t="s">
        <v>1016</v>
      </c>
      <c r="C1202" s="41" t="s">
        <v>5</v>
      </c>
      <c r="D1202" s="162">
        <v>2800000</v>
      </c>
      <c r="E1202" s="163"/>
      <c r="F1202" s="163">
        <f>F1203</f>
        <v>3457000</v>
      </c>
      <c r="G1202" s="163">
        <f t="shared" si="535"/>
        <v>3457000</v>
      </c>
      <c r="H1202" s="163"/>
      <c r="I1202" s="163">
        <f t="shared" si="548"/>
        <v>3457000</v>
      </c>
      <c r="J1202" s="163">
        <f t="shared" si="548"/>
        <v>2955000</v>
      </c>
      <c r="K1202" s="164">
        <f t="shared" si="536"/>
        <v>-502000</v>
      </c>
      <c r="L1202" s="164">
        <f t="shared" si="537"/>
        <v>85.478738790859126</v>
      </c>
      <c r="M1202" s="164">
        <f t="shared" si="538"/>
        <v>155000</v>
      </c>
      <c r="N1202" s="154">
        <f t="shared" si="539"/>
        <v>105.53571428571429</v>
      </c>
    </row>
    <row r="1203" spans="1:14" s="46" customFormat="1" ht="33.75" x14ac:dyDescent="0.2">
      <c r="A1203" s="43" t="s">
        <v>75</v>
      </c>
      <c r="B1203" s="44" t="s">
        <v>1017</v>
      </c>
      <c r="C1203" s="45" t="s">
        <v>5</v>
      </c>
      <c r="D1203" s="71">
        <v>2800000</v>
      </c>
      <c r="E1203" s="62">
        <v>2984000</v>
      </c>
      <c r="F1203" s="62">
        <v>3457000</v>
      </c>
      <c r="G1203" s="62">
        <f t="shared" si="535"/>
        <v>473000</v>
      </c>
      <c r="H1203" s="62">
        <f t="shared" si="540"/>
        <v>115.85120643431634</v>
      </c>
      <c r="I1203" s="69">
        <v>3457000</v>
      </c>
      <c r="J1203" s="69">
        <v>2955000</v>
      </c>
      <c r="K1203" s="69">
        <f t="shared" si="536"/>
        <v>-502000</v>
      </c>
      <c r="L1203" s="69">
        <f t="shared" si="537"/>
        <v>85.478738790859126</v>
      </c>
      <c r="M1203" s="69">
        <f t="shared" si="538"/>
        <v>155000</v>
      </c>
      <c r="N1203" s="190">
        <f t="shared" si="539"/>
        <v>105.53571428571429</v>
      </c>
    </row>
    <row r="1204" spans="1:14" s="48" customFormat="1" ht="25.5" x14ac:dyDescent="0.2">
      <c r="A1204" s="76" t="s">
        <v>1018</v>
      </c>
      <c r="B1204" s="74" t="s">
        <v>1019</v>
      </c>
      <c r="C1204" s="75" t="s">
        <v>5</v>
      </c>
      <c r="D1204" s="161">
        <v>582809.76</v>
      </c>
      <c r="E1204" s="161">
        <f>E1205</f>
        <v>891930</v>
      </c>
      <c r="F1204" s="161">
        <f>F1205</f>
        <v>891929.99999999988</v>
      </c>
      <c r="G1204" s="158">
        <f t="shared" si="535"/>
        <v>0</v>
      </c>
      <c r="H1204" s="158"/>
      <c r="I1204" s="161">
        <f t="shared" ref="I1204:J1204" si="549">I1205</f>
        <v>891929.99999999988</v>
      </c>
      <c r="J1204" s="161">
        <f t="shared" si="549"/>
        <v>891926.1399999999</v>
      </c>
      <c r="K1204" s="159">
        <f t="shared" si="536"/>
        <v>-3.8599999999860302</v>
      </c>
      <c r="L1204" s="159">
        <f t="shared" si="537"/>
        <v>99.999567230612271</v>
      </c>
      <c r="M1204" s="159">
        <f t="shared" si="538"/>
        <v>309116.37999999989</v>
      </c>
      <c r="N1204" s="155">
        <f t="shared" si="539"/>
        <v>153.03898479668561</v>
      </c>
    </row>
    <row r="1205" spans="1:14" s="38" customFormat="1" ht="12" x14ac:dyDescent="0.2">
      <c r="A1205" s="53" t="s">
        <v>1020</v>
      </c>
      <c r="B1205" s="37" t="s">
        <v>1021</v>
      </c>
      <c r="C1205" s="35" t="s">
        <v>5</v>
      </c>
      <c r="D1205" s="161">
        <v>582809.76</v>
      </c>
      <c r="E1205" s="158">
        <f>E1206+E1211</f>
        <v>891930</v>
      </c>
      <c r="F1205" s="158">
        <f>F1206+F1211</f>
        <v>891929.99999999988</v>
      </c>
      <c r="G1205" s="158">
        <f t="shared" si="535"/>
        <v>0</v>
      </c>
      <c r="H1205" s="158"/>
      <c r="I1205" s="158">
        <f>I1206+I1211</f>
        <v>891929.99999999988</v>
      </c>
      <c r="J1205" s="158">
        <f>J1206+J1211</f>
        <v>891926.1399999999</v>
      </c>
      <c r="K1205" s="159">
        <f t="shared" si="536"/>
        <v>-3.8599999999860302</v>
      </c>
      <c r="L1205" s="159">
        <f t="shared" si="537"/>
        <v>99.999567230612271</v>
      </c>
      <c r="M1205" s="159">
        <f t="shared" si="538"/>
        <v>309116.37999999989</v>
      </c>
      <c r="N1205" s="155">
        <f t="shared" si="539"/>
        <v>153.03898479668561</v>
      </c>
    </row>
    <row r="1206" spans="1:14" s="42" customFormat="1" ht="22.5" x14ac:dyDescent="0.2">
      <c r="A1206" s="39" t="s">
        <v>163</v>
      </c>
      <c r="B1206" s="40" t="s">
        <v>1022</v>
      </c>
      <c r="C1206" s="41" t="s">
        <v>5</v>
      </c>
      <c r="D1206" s="162">
        <f t="shared" ref="D1206:D1207" si="550">D1207</f>
        <v>30000</v>
      </c>
      <c r="E1206" s="163">
        <f>E1207</f>
        <v>0</v>
      </c>
      <c r="F1206" s="163"/>
      <c r="G1206" s="158">
        <f t="shared" si="535"/>
        <v>0</v>
      </c>
      <c r="H1206" s="158"/>
      <c r="I1206" s="163"/>
      <c r="J1206" s="164"/>
      <c r="K1206" s="164">
        <f t="shared" si="536"/>
        <v>0</v>
      </c>
      <c r="L1206" s="164"/>
      <c r="M1206" s="164">
        <f t="shared" si="538"/>
        <v>-30000</v>
      </c>
      <c r="N1206" s="154">
        <f t="shared" si="539"/>
        <v>0</v>
      </c>
    </row>
    <row r="1207" spans="1:14" s="42" customFormat="1" ht="33.75" x14ac:dyDescent="0.2">
      <c r="A1207" s="39" t="s">
        <v>1077</v>
      </c>
      <c r="B1207" s="40" t="s">
        <v>1023</v>
      </c>
      <c r="C1207" s="41" t="s">
        <v>5</v>
      </c>
      <c r="D1207" s="162">
        <f t="shared" si="550"/>
        <v>30000</v>
      </c>
      <c r="E1207" s="163">
        <f>E1208</f>
        <v>0</v>
      </c>
      <c r="F1207" s="163"/>
      <c r="G1207" s="158">
        <f t="shared" si="535"/>
        <v>0</v>
      </c>
      <c r="H1207" s="158"/>
      <c r="I1207" s="163"/>
      <c r="J1207" s="164"/>
      <c r="K1207" s="164">
        <f t="shared" si="536"/>
        <v>0</v>
      </c>
      <c r="L1207" s="164"/>
      <c r="M1207" s="164">
        <f t="shared" si="538"/>
        <v>-30000</v>
      </c>
      <c r="N1207" s="154">
        <f t="shared" si="539"/>
        <v>0</v>
      </c>
    </row>
    <row r="1208" spans="1:14" s="42" customFormat="1" x14ac:dyDescent="0.2">
      <c r="A1208" s="39" t="s">
        <v>13</v>
      </c>
      <c r="B1208" s="40" t="s">
        <v>1024</v>
      </c>
      <c r="C1208" s="41" t="s">
        <v>5</v>
      </c>
      <c r="D1208" s="162">
        <f>D1209</f>
        <v>30000</v>
      </c>
      <c r="E1208" s="163">
        <f>E1209</f>
        <v>0</v>
      </c>
      <c r="F1208" s="163"/>
      <c r="G1208" s="158">
        <f t="shared" si="535"/>
        <v>0</v>
      </c>
      <c r="H1208" s="158"/>
      <c r="I1208" s="163"/>
      <c r="J1208" s="164"/>
      <c r="K1208" s="164">
        <f t="shared" si="536"/>
        <v>0</v>
      </c>
      <c r="L1208" s="164"/>
      <c r="M1208" s="164">
        <f t="shared" si="538"/>
        <v>-30000</v>
      </c>
      <c r="N1208" s="154">
        <f t="shared" si="539"/>
        <v>0</v>
      </c>
    </row>
    <row r="1209" spans="1:14" s="42" customFormat="1" x14ac:dyDescent="0.2">
      <c r="A1209" s="39" t="s">
        <v>32</v>
      </c>
      <c r="B1209" s="40" t="s">
        <v>1025</v>
      </c>
      <c r="C1209" s="41" t="s">
        <v>5</v>
      </c>
      <c r="D1209" s="162">
        <v>30000</v>
      </c>
      <c r="E1209" s="163">
        <f>E1210</f>
        <v>0</v>
      </c>
      <c r="F1209" s="163"/>
      <c r="G1209" s="158">
        <f t="shared" si="535"/>
        <v>0</v>
      </c>
      <c r="H1209" s="158"/>
      <c r="I1209" s="163"/>
      <c r="J1209" s="164"/>
      <c r="K1209" s="164">
        <f t="shared" si="536"/>
        <v>0</v>
      </c>
      <c r="L1209" s="164"/>
      <c r="M1209" s="164">
        <f t="shared" si="538"/>
        <v>-30000</v>
      </c>
      <c r="N1209" s="154">
        <f t="shared" si="539"/>
        <v>0</v>
      </c>
    </row>
    <row r="1210" spans="1:14" s="46" customFormat="1" ht="22.5" x14ac:dyDescent="0.2">
      <c r="A1210" s="43" t="s">
        <v>36</v>
      </c>
      <c r="B1210" s="44" t="s">
        <v>1026</v>
      </c>
      <c r="C1210" s="45" t="s">
        <v>5</v>
      </c>
      <c r="D1210" s="71">
        <v>30000</v>
      </c>
      <c r="E1210" s="62"/>
      <c r="F1210" s="62"/>
      <c r="G1210" s="165">
        <f t="shared" si="535"/>
        <v>0</v>
      </c>
      <c r="H1210" s="165"/>
      <c r="I1210" s="69"/>
      <c r="J1210" s="69"/>
      <c r="K1210" s="69">
        <f t="shared" si="536"/>
        <v>0</v>
      </c>
      <c r="L1210" s="69"/>
      <c r="M1210" s="69">
        <f t="shared" si="538"/>
        <v>-30000</v>
      </c>
      <c r="N1210" s="190">
        <f t="shared" si="539"/>
        <v>0</v>
      </c>
    </row>
    <row r="1211" spans="1:14" s="48" customFormat="1" ht="42.75" x14ac:dyDescent="0.2">
      <c r="A1211" s="47" t="s">
        <v>1027</v>
      </c>
      <c r="B1211" s="37" t="s">
        <v>1028</v>
      </c>
      <c r="C1211" s="35" t="s">
        <v>5</v>
      </c>
      <c r="D1211" s="161">
        <v>552809.76</v>
      </c>
      <c r="E1211" s="158">
        <f>E1212</f>
        <v>891930</v>
      </c>
      <c r="F1211" s="158">
        <f>F1212</f>
        <v>891929.99999999988</v>
      </c>
      <c r="G1211" s="158">
        <f t="shared" si="535"/>
        <v>0</v>
      </c>
      <c r="H1211" s="158"/>
      <c r="I1211" s="158">
        <f>I1212</f>
        <v>891929.99999999988</v>
      </c>
      <c r="J1211" s="158">
        <f>J1212</f>
        <v>891926.1399999999</v>
      </c>
      <c r="K1211" s="159">
        <f t="shared" si="536"/>
        <v>-3.8599999999860302</v>
      </c>
      <c r="L1211" s="159">
        <f t="shared" si="537"/>
        <v>99.999567230612271</v>
      </c>
      <c r="M1211" s="159">
        <f t="shared" si="538"/>
        <v>339116.37999999989</v>
      </c>
      <c r="N1211" s="155">
        <f t="shared" si="539"/>
        <v>161.34413762882912</v>
      </c>
    </row>
    <row r="1212" spans="1:14" s="42" customFormat="1" ht="33.75" x14ac:dyDescent="0.2">
      <c r="A1212" s="39" t="s">
        <v>1077</v>
      </c>
      <c r="B1212" s="40" t="s">
        <v>1029</v>
      </c>
      <c r="C1212" s="41" t="s">
        <v>5</v>
      </c>
      <c r="D1212" s="162">
        <f>D1213+D1221</f>
        <v>552809.76</v>
      </c>
      <c r="E1212" s="163">
        <v>891930</v>
      </c>
      <c r="F1212" s="163">
        <f>F1213</f>
        <v>891929.99999999988</v>
      </c>
      <c r="G1212" s="163">
        <f t="shared" si="535"/>
        <v>0</v>
      </c>
      <c r="H1212" s="163"/>
      <c r="I1212" s="163">
        <f>I1213</f>
        <v>891929.99999999988</v>
      </c>
      <c r="J1212" s="163">
        <f>J1213</f>
        <v>891926.1399999999</v>
      </c>
      <c r="K1212" s="164">
        <f t="shared" si="536"/>
        <v>-3.8599999999860302</v>
      </c>
      <c r="L1212" s="164">
        <f t="shared" si="537"/>
        <v>99.999567230612271</v>
      </c>
      <c r="M1212" s="164">
        <f t="shared" si="538"/>
        <v>339116.37999999989</v>
      </c>
      <c r="N1212" s="154">
        <f t="shared" si="539"/>
        <v>161.34413762882912</v>
      </c>
    </row>
    <row r="1213" spans="1:14" s="42" customFormat="1" x14ac:dyDescent="0.2">
      <c r="A1213" s="39" t="s">
        <v>13</v>
      </c>
      <c r="B1213" s="40" t="s">
        <v>1030</v>
      </c>
      <c r="C1213" s="41" t="s">
        <v>5</v>
      </c>
      <c r="D1213" s="162">
        <f>D1214+D1216+D1220</f>
        <v>548609.76</v>
      </c>
      <c r="E1213" s="163">
        <f>+E1221</f>
        <v>0</v>
      </c>
      <c r="F1213" s="162">
        <f>F1214+F1216+F1220+F1221</f>
        <v>891929.99999999988</v>
      </c>
      <c r="G1213" s="163">
        <f t="shared" si="535"/>
        <v>891929.99999999988</v>
      </c>
      <c r="H1213" s="163"/>
      <c r="I1213" s="162">
        <f>I1214+I1216+I1220+I1221</f>
        <v>891929.99999999988</v>
      </c>
      <c r="J1213" s="162">
        <f>J1214+J1216+J1220+J1221</f>
        <v>891926.1399999999</v>
      </c>
      <c r="K1213" s="164">
        <f t="shared" si="536"/>
        <v>-3.8599999999860302</v>
      </c>
      <c r="L1213" s="164">
        <f t="shared" si="537"/>
        <v>99.999567230612271</v>
      </c>
      <c r="M1213" s="164">
        <f t="shared" si="538"/>
        <v>343316.37999999989</v>
      </c>
      <c r="N1213" s="154">
        <f t="shared" si="539"/>
        <v>162.57934237261836</v>
      </c>
    </row>
    <row r="1214" spans="1:14" s="42" customFormat="1" ht="33.75" x14ac:dyDescent="0.2">
      <c r="A1214" s="39" t="s">
        <v>15</v>
      </c>
      <c r="B1214" s="40" t="s">
        <v>1031</v>
      </c>
      <c r="C1214" s="41" t="s">
        <v>5</v>
      </c>
      <c r="D1214" s="162">
        <f>D1215</f>
        <v>79410</v>
      </c>
      <c r="E1214" s="163">
        <f>E1215</f>
        <v>0</v>
      </c>
      <c r="F1214" s="162">
        <f>F1215</f>
        <v>141760</v>
      </c>
      <c r="G1214" s="163">
        <f t="shared" si="535"/>
        <v>141760</v>
      </c>
      <c r="H1214" s="163"/>
      <c r="I1214" s="162">
        <f>I1215</f>
        <v>141760</v>
      </c>
      <c r="J1214" s="162">
        <f>J1215</f>
        <v>141760</v>
      </c>
      <c r="K1214" s="164">
        <f t="shared" si="536"/>
        <v>0</v>
      </c>
      <c r="L1214" s="164">
        <f t="shared" si="537"/>
        <v>100</v>
      </c>
      <c r="M1214" s="164">
        <f t="shared" si="538"/>
        <v>62350</v>
      </c>
      <c r="N1214" s="154">
        <f t="shared" si="539"/>
        <v>178.51655962725096</v>
      </c>
    </row>
    <row r="1215" spans="1:14" s="46" customFormat="1" x14ac:dyDescent="0.2">
      <c r="A1215" s="43" t="s">
        <v>29</v>
      </c>
      <c r="B1215" s="44" t="s">
        <v>1032</v>
      </c>
      <c r="C1215" s="45" t="s">
        <v>5</v>
      </c>
      <c r="D1215" s="71">
        <v>79410</v>
      </c>
      <c r="E1215" s="62"/>
      <c r="F1215" s="62">
        <v>141760</v>
      </c>
      <c r="G1215" s="62">
        <f t="shared" si="535"/>
        <v>141760</v>
      </c>
      <c r="H1215" s="62"/>
      <c r="I1215" s="69">
        <v>141760</v>
      </c>
      <c r="J1215" s="69">
        <v>141760</v>
      </c>
      <c r="K1215" s="69">
        <f t="shared" si="536"/>
        <v>0</v>
      </c>
      <c r="L1215" s="69">
        <f t="shared" si="537"/>
        <v>100</v>
      </c>
      <c r="M1215" s="69">
        <f t="shared" si="538"/>
        <v>62350</v>
      </c>
      <c r="N1215" s="190">
        <f t="shared" si="539"/>
        <v>178.51655962725096</v>
      </c>
    </row>
    <row r="1216" spans="1:14" s="42" customFormat="1" x14ac:dyDescent="0.2">
      <c r="A1216" s="39" t="s">
        <v>32</v>
      </c>
      <c r="B1216" s="40" t="s">
        <v>1033</v>
      </c>
      <c r="C1216" s="41" t="s">
        <v>5</v>
      </c>
      <c r="D1216" s="162">
        <f>SUM(D1217:D1219)</f>
        <v>447909.57</v>
      </c>
      <c r="E1216" s="163">
        <f>SUM(E1217:E1219)</f>
        <v>0</v>
      </c>
      <c r="F1216" s="162">
        <f>SUM(F1217:F1219)</f>
        <v>661112.57999999996</v>
      </c>
      <c r="G1216" s="163">
        <f t="shared" si="535"/>
        <v>661112.57999999996</v>
      </c>
      <c r="H1216" s="163"/>
      <c r="I1216" s="162">
        <f>SUM(I1217:I1219)</f>
        <v>661112.57999999996</v>
      </c>
      <c r="J1216" s="162">
        <f>SUM(J1217:J1219)</f>
        <v>661112.57999999996</v>
      </c>
      <c r="K1216" s="164">
        <f t="shared" si="536"/>
        <v>0</v>
      </c>
      <c r="L1216" s="164">
        <f t="shared" si="537"/>
        <v>100</v>
      </c>
      <c r="M1216" s="164">
        <f t="shared" si="538"/>
        <v>213203.00999999995</v>
      </c>
      <c r="N1216" s="154">
        <f t="shared" si="539"/>
        <v>147.59956568911889</v>
      </c>
    </row>
    <row r="1217" spans="1:14" s="46" customFormat="1" ht="22.5" x14ac:dyDescent="0.2">
      <c r="A1217" s="43" t="s">
        <v>36</v>
      </c>
      <c r="B1217" s="44" t="s">
        <v>1034</v>
      </c>
      <c r="C1217" s="45" t="s">
        <v>5</v>
      </c>
      <c r="D1217" s="71">
        <v>384055</v>
      </c>
      <c r="E1217" s="62"/>
      <c r="F1217" s="62">
        <v>651986</v>
      </c>
      <c r="G1217" s="62">
        <f t="shared" si="535"/>
        <v>651986</v>
      </c>
      <c r="H1217" s="62"/>
      <c r="I1217" s="69">
        <v>651986</v>
      </c>
      <c r="J1217" s="69">
        <v>651986</v>
      </c>
      <c r="K1217" s="69">
        <f t="shared" si="536"/>
        <v>0</v>
      </c>
      <c r="L1217" s="69">
        <f t="shared" si="537"/>
        <v>100</v>
      </c>
      <c r="M1217" s="69">
        <f t="shared" si="538"/>
        <v>267931</v>
      </c>
      <c r="N1217" s="190">
        <f t="shared" si="539"/>
        <v>169.76370571923292</v>
      </c>
    </row>
    <row r="1218" spans="1:14" s="46" customFormat="1" ht="33.75" x14ac:dyDescent="0.2">
      <c r="A1218" s="43" t="s">
        <v>69</v>
      </c>
      <c r="B1218" s="44" t="s">
        <v>1035</v>
      </c>
      <c r="C1218" s="45" t="s">
        <v>5</v>
      </c>
      <c r="D1218" s="71">
        <v>1214.57</v>
      </c>
      <c r="E1218" s="62"/>
      <c r="F1218" s="62"/>
      <c r="G1218" s="62">
        <f t="shared" si="535"/>
        <v>0</v>
      </c>
      <c r="H1218" s="62"/>
      <c r="I1218" s="69"/>
      <c r="J1218" s="69"/>
      <c r="K1218" s="69">
        <f t="shared" si="536"/>
        <v>0</v>
      </c>
      <c r="L1218" s="69"/>
      <c r="M1218" s="69">
        <f t="shared" si="538"/>
        <v>-1214.57</v>
      </c>
      <c r="N1218" s="190">
        <f t="shared" si="539"/>
        <v>0</v>
      </c>
    </row>
    <row r="1219" spans="1:14" s="46" customFormat="1" ht="22.5" x14ac:dyDescent="0.2">
      <c r="A1219" s="43" t="s">
        <v>40</v>
      </c>
      <c r="B1219" s="44" t="s">
        <v>1036</v>
      </c>
      <c r="C1219" s="45" t="s">
        <v>5</v>
      </c>
      <c r="D1219" s="71">
        <v>62640</v>
      </c>
      <c r="E1219" s="62"/>
      <c r="F1219" s="62">
        <v>9126.58</v>
      </c>
      <c r="G1219" s="62">
        <f t="shared" si="535"/>
        <v>9126.58</v>
      </c>
      <c r="H1219" s="62"/>
      <c r="I1219" s="69">
        <v>9126.58</v>
      </c>
      <c r="J1219" s="69">
        <v>9126.58</v>
      </c>
      <c r="K1219" s="69">
        <f t="shared" si="536"/>
        <v>0</v>
      </c>
      <c r="L1219" s="69">
        <f t="shared" si="537"/>
        <v>100</v>
      </c>
      <c r="M1219" s="69">
        <f t="shared" si="538"/>
        <v>-53513.42</v>
      </c>
      <c r="N1219" s="190">
        <f t="shared" si="539"/>
        <v>14.569891443167304</v>
      </c>
    </row>
    <row r="1220" spans="1:14" s="42" customFormat="1" x14ac:dyDescent="0.2">
      <c r="A1220" s="39" t="s">
        <v>42</v>
      </c>
      <c r="B1220" s="40" t="s">
        <v>1037</v>
      </c>
      <c r="C1220" s="41" t="s">
        <v>5</v>
      </c>
      <c r="D1220" s="162">
        <v>21290.19</v>
      </c>
      <c r="E1220" s="163"/>
      <c r="F1220" s="163">
        <v>60811.56</v>
      </c>
      <c r="G1220" s="163">
        <f t="shared" si="535"/>
        <v>60811.56</v>
      </c>
      <c r="H1220" s="163"/>
      <c r="I1220" s="164">
        <v>60811.56</v>
      </c>
      <c r="J1220" s="164">
        <v>60811.56</v>
      </c>
      <c r="K1220" s="164">
        <f t="shared" si="536"/>
        <v>0</v>
      </c>
      <c r="L1220" s="164">
        <f t="shared" si="537"/>
        <v>100</v>
      </c>
      <c r="M1220" s="164">
        <f t="shared" si="538"/>
        <v>39521.369999999995</v>
      </c>
      <c r="N1220" s="154">
        <f t="shared" si="539"/>
        <v>285.63183325277981</v>
      </c>
    </row>
    <row r="1221" spans="1:14" s="42" customFormat="1" ht="22.5" x14ac:dyDescent="0.2">
      <c r="A1221" s="39" t="s">
        <v>44</v>
      </c>
      <c r="B1221" s="40" t="s">
        <v>1038</v>
      </c>
      <c r="C1221" s="41" t="s">
        <v>5</v>
      </c>
      <c r="D1221" s="162">
        <f>D1222</f>
        <v>4200</v>
      </c>
      <c r="E1221" s="163">
        <f>E1222</f>
        <v>0</v>
      </c>
      <c r="F1221" s="163">
        <f>F1222</f>
        <v>28245.86</v>
      </c>
      <c r="G1221" s="163">
        <f t="shared" si="535"/>
        <v>28245.86</v>
      </c>
      <c r="H1221" s="163"/>
      <c r="I1221" s="163">
        <f t="shared" ref="I1221:J1221" si="551">I1222</f>
        <v>28245.86</v>
      </c>
      <c r="J1221" s="163">
        <f t="shared" si="551"/>
        <v>28242</v>
      </c>
      <c r="K1221" s="164">
        <f t="shared" si="536"/>
        <v>-3.8600000000005821</v>
      </c>
      <c r="L1221" s="164">
        <f t="shared" si="537"/>
        <v>99.986334280492784</v>
      </c>
      <c r="M1221" s="164">
        <f t="shared" si="538"/>
        <v>24042</v>
      </c>
      <c r="N1221" s="154">
        <f t="shared" si="539"/>
        <v>672.42857142857144</v>
      </c>
    </row>
    <row r="1222" spans="1:14" s="46" customFormat="1" ht="45" x14ac:dyDescent="0.2">
      <c r="A1222" s="43" t="s">
        <v>46</v>
      </c>
      <c r="B1222" s="44" t="s">
        <v>1039</v>
      </c>
      <c r="C1222" s="45" t="s">
        <v>5</v>
      </c>
      <c r="D1222" s="71">
        <v>4200</v>
      </c>
      <c r="E1222" s="62"/>
      <c r="F1222" s="62">
        <v>28245.86</v>
      </c>
      <c r="G1222" s="62">
        <f t="shared" si="535"/>
        <v>28245.86</v>
      </c>
      <c r="H1222" s="62"/>
      <c r="I1222" s="69">
        <v>28245.86</v>
      </c>
      <c r="J1222" s="69">
        <v>28242</v>
      </c>
      <c r="K1222" s="69">
        <f t="shared" si="536"/>
        <v>-3.8600000000005821</v>
      </c>
      <c r="L1222" s="69">
        <f t="shared" si="537"/>
        <v>99.986334280492784</v>
      </c>
      <c r="M1222" s="69">
        <f t="shared" si="538"/>
        <v>24042</v>
      </c>
      <c r="N1222" s="190">
        <f t="shared" si="539"/>
        <v>672.42857142857144</v>
      </c>
    </row>
    <row r="1223" spans="1:14" s="48" customFormat="1" ht="38.25" x14ac:dyDescent="0.2">
      <c r="A1223" s="76" t="s">
        <v>1040</v>
      </c>
      <c r="B1223" s="74" t="s">
        <v>1041</v>
      </c>
      <c r="C1223" s="75" t="s">
        <v>5</v>
      </c>
      <c r="D1223" s="158">
        <f t="shared" ref="D1223:E1224" si="552">D1224</f>
        <v>308500</v>
      </c>
      <c r="E1223" s="158">
        <f t="shared" si="552"/>
        <v>450000</v>
      </c>
      <c r="F1223" s="161">
        <f t="shared" ref="F1223:F1228" si="553">F1224</f>
        <v>450000</v>
      </c>
      <c r="G1223" s="158">
        <f t="shared" si="535"/>
        <v>0</v>
      </c>
      <c r="H1223" s="158">
        <f t="shared" si="540"/>
        <v>100</v>
      </c>
      <c r="I1223" s="161">
        <f t="shared" ref="I1223:J1228" si="554">I1224</f>
        <v>450000</v>
      </c>
      <c r="J1223" s="161">
        <f t="shared" si="554"/>
        <v>450000</v>
      </c>
      <c r="K1223" s="159">
        <f t="shared" si="536"/>
        <v>0</v>
      </c>
      <c r="L1223" s="159">
        <f t="shared" si="537"/>
        <v>100</v>
      </c>
      <c r="M1223" s="159">
        <f t="shared" si="538"/>
        <v>141500</v>
      </c>
      <c r="N1223" s="155">
        <f t="shared" si="539"/>
        <v>145.86709886547814</v>
      </c>
    </row>
    <row r="1224" spans="1:14" s="38" customFormat="1" ht="24" x14ac:dyDescent="0.2">
      <c r="A1224" s="53" t="s">
        <v>1042</v>
      </c>
      <c r="B1224" s="37" t="s">
        <v>1043</v>
      </c>
      <c r="C1224" s="35" t="s">
        <v>5</v>
      </c>
      <c r="D1224" s="158">
        <f t="shared" si="552"/>
        <v>308500</v>
      </c>
      <c r="E1224" s="158">
        <f t="shared" si="552"/>
        <v>450000</v>
      </c>
      <c r="F1224" s="158">
        <f t="shared" si="553"/>
        <v>450000</v>
      </c>
      <c r="G1224" s="158">
        <f t="shared" si="535"/>
        <v>0</v>
      </c>
      <c r="H1224" s="158">
        <f t="shared" si="540"/>
        <v>100</v>
      </c>
      <c r="I1224" s="158">
        <f t="shared" si="554"/>
        <v>450000</v>
      </c>
      <c r="J1224" s="158">
        <f t="shared" si="554"/>
        <v>450000</v>
      </c>
      <c r="K1224" s="159">
        <f t="shared" si="536"/>
        <v>0</v>
      </c>
      <c r="L1224" s="159">
        <f t="shared" si="537"/>
        <v>100</v>
      </c>
      <c r="M1224" s="159">
        <f t="shared" si="538"/>
        <v>141500</v>
      </c>
      <c r="N1224" s="155">
        <f t="shared" si="539"/>
        <v>145.86709886547814</v>
      </c>
    </row>
    <row r="1225" spans="1:14" s="42" customFormat="1" ht="56.25" x14ac:dyDescent="0.2">
      <c r="A1225" s="39" t="s">
        <v>1044</v>
      </c>
      <c r="B1225" s="40" t="s">
        <v>1045</v>
      </c>
      <c r="C1225" s="41" t="s">
        <v>5</v>
      </c>
      <c r="D1225" s="162">
        <f>D1226</f>
        <v>308500</v>
      </c>
      <c r="E1225" s="162">
        <f>E1226</f>
        <v>450000</v>
      </c>
      <c r="F1225" s="163">
        <f t="shared" si="553"/>
        <v>450000</v>
      </c>
      <c r="G1225" s="163">
        <f t="shared" si="535"/>
        <v>0</v>
      </c>
      <c r="H1225" s="163">
        <f t="shared" si="540"/>
        <v>100</v>
      </c>
      <c r="I1225" s="163">
        <f t="shared" si="554"/>
        <v>450000</v>
      </c>
      <c r="J1225" s="163">
        <f t="shared" si="554"/>
        <v>450000</v>
      </c>
      <c r="K1225" s="164">
        <f t="shared" si="536"/>
        <v>0</v>
      </c>
      <c r="L1225" s="164">
        <f t="shared" si="537"/>
        <v>100</v>
      </c>
      <c r="M1225" s="164">
        <f t="shared" si="538"/>
        <v>141500</v>
      </c>
      <c r="N1225" s="154">
        <f t="shared" si="539"/>
        <v>145.86709886547814</v>
      </c>
    </row>
    <row r="1226" spans="1:14" s="42" customFormat="1" ht="22.5" x14ac:dyDescent="0.2">
      <c r="A1226" s="39" t="s">
        <v>340</v>
      </c>
      <c r="B1226" s="40" t="s">
        <v>1046</v>
      </c>
      <c r="C1226" s="41" t="s">
        <v>5</v>
      </c>
      <c r="D1226" s="163">
        <f t="shared" ref="D1226" si="555">D1227</f>
        <v>308500</v>
      </c>
      <c r="E1226" s="163">
        <v>450000</v>
      </c>
      <c r="F1226" s="163">
        <f t="shared" si="553"/>
        <v>450000</v>
      </c>
      <c r="G1226" s="163">
        <f t="shared" si="535"/>
        <v>0</v>
      </c>
      <c r="H1226" s="163">
        <f t="shared" si="540"/>
        <v>100</v>
      </c>
      <c r="I1226" s="163">
        <f t="shared" si="554"/>
        <v>450000</v>
      </c>
      <c r="J1226" s="163">
        <f t="shared" si="554"/>
        <v>450000</v>
      </c>
      <c r="K1226" s="164">
        <f t="shared" si="536"/>
        <v>0</v>
      </c>
      <c r="L1226" s="164">
        <f t="shared" si="537"/>
        <v>100</v>
      </c>
      <c r="M1226" s="164">
        <f t="shared" si="538"/>
        <v>141500</v>
      </c>
      <c r="N1226" s="154">
        <f t="shared" si="539"/>
        <v>145.86709886547814</v>
      </c>
    </row>
    <row r="1227" spans="1:14" s="42" customFormat="1" x14ac:dyDescent="0.2">
      <c r="A1227" s="39" t="s">
        <v>13</v>
      </c>
      <c r="B1227" s="40" t="s">
        <v>1047</v>
      </c>
      <c r="C1227" s="41" t="s">
        <v>5</v>
      </c>
      <c r="D1227" s="163">
        <f>D1228</f>
        <v>308500</v>
      </c>
      <c r="E1227" s="163"/>
      <c r="F1227" s="163">
        <f t="shared" si="553"/>
        <v>450000</v>
      </c>
      <c r="G1227" s="163">
        <f t="shared" si="535"/>
        <v>450000</v>
      </c>
      <c r="H1227" s="163"/>
      <c r="I1227" s="163">
        <f t="shared" si="554"/>
        <v>450000</v>
      </c>
      <c r="J1227" s="163">
        <f t="shared" si="554"/>
        <v>450000</v>
      </c>
      <c r="K1227" s="164">
        <f t="shared" si="536"/>
        <v>0</v>
      </c>
      <c r="L1227" s="164">
        <f t="shared" si="537"/>
        <v>100</v>
      </c>
      <c r="M1227" s="164">
        <f t="shared" si="538"/>
        <v>141500</v>
      </c>
      <c r="N1227" s="154">
        <f t="shared" si="539"/>
        <v>145.86709886547814</v>
      </c>
    </row>
    <row r="1228" spans="1:14" s="42" customFormat="1" ht="33.75" x14ac:dyDescent="0.2">
      <c r="A1228" s="39" t="s">
        <v>341</v>
      </c>
      <c r="B1228" s="40" t="s">
        <v>1048</v>
      </c>
      <c r="C1228" s="41" t="s">
        <v>5</v>
      </c>
      <c r="D1228" s="162">
        <v>308500</v>
      </c>
      <c r="E1228" s="163"/>
      <c r="F1228" s="163">
        <f t="shared" si="553"/>
        <v>450000</v>
      </c>
      <c r="G1228" s="163">
        <f t="shared" si="535"/>
        <v>450000</v>
      </c>
      <c r="H1228" s="163"/>
      <c r="I1228" s="163">
        <f t="shared" si="554"/>
        <v>450000</v>
      </c>
      <c r="J1228" s="163">
        <f t="shared" si="554"/>
        <v>450000</v>
      </c>
      <c r="K1228" s="164">
        <f t="shared" si="536"/>
        <v>0</v>
      </c>
      <c r="L1228" s="164">
        <f t="shared" si="537"/>
        <v>100</v>
      </c>
      <c r="M1228" s="164">
        <f t="shared" si="538"/>
        <v>141500</v>
      </c>
      <c r="N1228" s="154">
        <f t="shared" si="539"/>
        <v>145.86709886547814</v>
      </c>
    </row>
    <row r="1229" spans="1:14" s="46" customFormat="1" ht="56.25" x14ac:dyDescent="0.2">
      <c r="A1229" s="43" t="s">
        <v>381</v>
      </c>
      <c r="B1229" s="44" t="s">
        <v>1049</v>
      </c>
      <c r="C1229" s="45" t="s">
        <v>5</v>
      </c>
      <c r="D1229" s="71">
        <v>308500</v>
      </c>
      <c r="E1229" s="62"/>
      <c r="F1229" s="62">
        <v>450000</v>
      </c>
      <c r="G1229" s="62">
        <f t="shared" ref="G1229:G1248" si="556">F1229-E1229</f>
        <v>450000</v>
      </c>
      <c r="H1229" s="62"/>
      <c r="I1229" s="69">
        <v>450000</v>
      </c>
      <c r="J1229" s="69">
        <v>450000</v>
      </c>
      <c r="K1229" s="69">
        <f t="shared" ref="K1229:K1248" si="557">J1229-I1229</f>
        <v>0</v>
      </c>
      <c r="L1229" s="69">
        <f t="shared" ref="L1229:L1242" si="558">J1229/I1229*100</f>
        <v>100</v>
      </c>
      <c r="M1229" s="69">
        <f t="shared" ref="M1229:M1248" si="559">J1229-D1229</f>
        <v>141500</v>
      </c>
      <c r="N1229" s="190">
        <f t="shared" ref="N1229:N1248" si="560">J1229/D1229*100</f>
        <v>145.86709886547814</v>
      </c>
    </row>
    <row r="1230" spans="1:14" s="48" customFormat="1" ht="127.5" x14ac:dyDescent="0.2">
      <c r="A1230" s="76" t="s">
        <v>1050</v>
      </c>
      <c r="B1230" s="74" t="s">
        <v>1051</v>
      </c>
      <c r="C1230" s="75" t="s">
        <v>5</v>
      </c>
      <c r="D1230" s="161">
        <f>D1231+D1237+D1243</f>
        <v>72212040.299999997</v>
      </c>
      <c r="E1230" s="158">
        <f>E1231+E1237+E1243</f>
        <v>74728650</v>
      </c>
      <c r="F1230" s="158">
        <f>F1231+F1237+F1243</f>
        <v>74728650</v>
      </c>
      <c r="G1230" s="158">
        <f t="shared" si="556"/>
        <v>0</v>
      </c>
      <c r="H1230" s="158">
        <f t="shared" ref="H1230:H1239" si="561">F1230/E1230*100</f>
        <v>100</v>
      </c>
      <c r="I1230" s="158">
        <f t="shared" ref="I1230:J1230" si="562">I1231+I1237+I1243</f>
        <v>74728650</v>
      </c>
      <c r="J1230" s="158">
        <f t="shared" si="562"/>
        <v>74728650</v>
      </c>
      <c r="K1230" s="159">
        <f t="shared" si="557"/>
        <v>0</v>
      </c>
      <c r="L1230" s="159">
        <f t="shared" si="558"/>
        <v>100</v>
      </c>
      <c r="M1230" s="159">
        <f t="shared" si="559"/>
        <v>2516609.700000003</v>
      </c>
      <c r="N1230" s="155">
        <f t="shared" si="560"/>
        <v>103.48502782852404</v>
      </c>
    </row>
    <row r="1231" spans="1:14" s="80" customFormat="1" ht="96" x14ac:dyDescent="0.2">
      <c r="A1231" s="53" t="s">
        <v>1052</v>
      </c>
      <c r="B1231" s="49" t="s">
        <v>1053</v>
      </c>
      <c r="C1231" s="50" t="s">
        <v>5</v>
      </c>
      <c r="D1231" s="161">
        <f>D1232</f>
        <v>14119900</v>
      </c>
      <c r="E1231" s="158">
        <f>E1232</f>
        <v>15144700</v>
      </c>
      <c r="F1231" s="158">
        <f>F1232</f>
        <v>15144700</v>
      </c>
      <c r="G1231" s="158">
        <f t="shared" si="556"/>
        <v>0</v>
      </c>
      <c r="H1231" s="158">
        <f t="shared" si="561"/>
        <v>100</v>
      </c>
      <c r="I1231" s="158">
        <f t="shared" ref="I1231:J1235" si="563">I1232</f>
        <v>15144700</v>
      </c>
      <c r="J1231" s="158">
        <f t="shared" si="563"/>
        <v>15144700</v>
      </c>
      <c r="K1231" s="159">
        <f t="shared" si="557"/>
        <v>0</v>
      </c>
      <c r="L1231" s="159">
        <f t="shared" si="558"/>
        <v>100</v>
      </c>
      <c r="M1231" s="159">
        <f t="shared" si="559"/>
        <v>1024800</v>
      </c>
      <c r="N1231" s="155">
        <f t="shared" si="560"/>
        <v>107.25784176941764</v>
      </c>
    </row>
    <row r="1232" spans="1:14" s="42" customFormat="1" ht="45" x14ac:dyDescent="0.2">
      <c r="A1232" s="39" t="s">
        <v>1054</v>
      </c>
      <c r="B1232" s="40" t="s">
        <v>1055</v>
      </c>
      <c r="C1232" s="41" t="s">
        <v>5</v>
      </c>
      <c r="D1232" s="162">
        <f t="shared" ref="D1232:D1234" si="564">D1233</f>
        <v>14119900</v>
      </c>
      <c r="E1232" s="163">
        <f>E1233</f>
        <v>15144700</v>
      </c>
      <c r="F1232" s="163">
        <f>F1233</f>
        <v>15144700</v>
      </c>
      <c r="G1232" s="163">
        <f t="shared" si="556"/>
        <v>0</v>
      </c>
      <c r="H1232" s="163">
        <f t="shared" si="561"/>
        <v>100</v>
      </c>
      <c r="I1232" s="163">
        <f t="shared" si="563"/>
        <v>15144700</v>
      </c>
      <c r="J1232" s="163">
        <f t="shared" si="563"/>
        <v>15144700</v>
      </c>
      <c r="K1232" s="164">
        <f t="shared" si="557"/>
        <v>0</v>
      </c>
      <c r="L1232" s="164">
        <f t="shared" si="558"/>
        <v>100</v>
      </c>
      <c r="M1232" s="164">
        <f t="shared" si="559"/>
        <v>1024800</v>
      </c>
      <c r="N1232" s="154">
        <f t="shared" si="560"/>
        <v>107.25784176941764</v>
      </c>
    </row>
    <row r="1233" spans="1:14" s="42" customFormat="1" ht="22.5" x14ac:dyDescent="0.2">
      <c r="A1233" s="39" t="s">
        <v>1056</v>
      </c>
      <c r="B1233" s="40" t="s">
        <v>1057</v>
      </c>
      <c r="C1233" s="41" t="s">
        <v>5</v>
      </c>
      <c r="D1233" s="162">
        <f t="shared" si="564"/>
        <v>14119900</v>
      </c>
      <c r="E1233" s="163">
        <v>15144700</v>
      </c>
      <c r="F1233" s="163">
        <f>F1234</f>
        <v>15144700</v>
      </c>
      <c r="G1233" s="163">
        <f t="shared" si="556"/>
        <v>0</v>
      </c>
      <c r="H1233" s="163">
        <f t="shared" si="561"/>
        <v>100</v>
      </c>
      <c r="I1233" s="163">
        <f t="shared" si="563"/>
        <v>15144700</v>
      </c>
      <c r="J1233" s="163">
        <f t="shared" si="563"/>
        <v>15144700</v>
      </c>
      <c r="K1233" s="164">
        <f t="shared" si="557"/>
        <v>0</v>
      </c>
      <c r="L1233" s="164">
        <f t="shared" si="558"/>
        <v>100</v>
      </c>
      <c r="M1233" s="164">
        <f t="shared" si="559"/>
        <v>1024800</v>
      </c>
      <c r="N1233" s="154">
        <f t="shared" si="560"/>
        <v>107.25784176941764</v>
      </c>
    </row>
    <row r="1234" spans="1:14" s="42" customFormat="1" x14ac:dyDescent="0.2">
      <c r="A1234" s="39" t="s">
        <v>13</v>
      </c>
      <c r="B1234" s="40" t="s">
        <v>1058</v>
      </c>
      <c r="C1234" s="41" t="s">
        <v>5</v>
      </c>
      <c r="D1234" s="162">
        <f t="shared" si="564"/>
        <v>14119900</v>
      </c>
      <c r="E1234" s="163">
        <f>E1235</f>
        <v>0</v>
      </c>
      <c r="F1234" s="163">
        <f>F1235</f>
        <v>15144700</v>
      </c>
      <c r="G1234" s="163">
        <f t="shared" si="556"/>
        <v>15144700</v>
      </c>
      <c r="H1234" s="163"/>
      <c r="I1234" s="163">
        <f t="shared" si="563"/>
        <v>15144700</v>
      </c>
      <c r="J1234" s="163">
        <f t="shared" si="563"/>
        <v>15144700</v>
      </c>
      <c r="K1234" s="164">
        <f t="shared" si="557"/>
        <v>0</v>
      </c>
      <c r="L1234" s="164">
        <f t="shared" si="558"/>
        <v>100</v>
      </c>
      <c r="M1234" s="164">
        <f t="shared" si="559"/>
        <v>1024800</v>
      </c>
      <c r="N1234" s="154">
        <f t="shared" si="560"/>
        <v>107.25784176941764</v>
      </c>
    </row>
    <row r="1235" spans="1:14" s="42" customFormat="1" ht="22.5" x14ac:dyDescent="0.2">
      <c r="A1235" s="39" t="s">
        <v>143</v>
      </c>
      <c r="B1235" s="40" t="s">
        <v>1059</v>
      </c>
      <c r="C1235" s="41" t="s">
        <v>5</v>
      </c>
      <c r="D1235" s="162">
        <f>D1236</f>
        <v>14119900</v>
      </c>
      <c r="E1235" s="163">
        <f>E1236</f>
        <v>0</v>
      </c>
      <c r="F1235" s="163">
        <f>F1236</f>
        <v>15144700</v>
      </c>
      <c r="G1235" s="163">
        <f t="shared" si="556"/>
        <v>15144700</v>
      </c>
      <c r="H1235" s="163"/>
      <c r="I1235" s="163">
        <f t="shared" si="563"/>
        <v>15144700</v>
      </c>
      <c r="J1235" s="163">
        <f t="shared" si="563"/>
        <v>15144700</v>
      </c>
      <c r="K1235" s="164">
        <f t="shared" si="557"/>
        <v>0</v>
      </c>
      <c r="L1235" s="164">
        <f t="shared" si="558"/>
        <v>100</v>
      </c>
      <c r="M1235" s="164">
        <f t="shared" si="559"/>
        <v>1024800</v>
      </c>
      <c r="N1235" s="154">
        <f t="shared" si="560"/>
        <v>107.25784176941764</v>
      </c>
    </row>
    <row r="1236" spans="1:14" s="46" customFormat="1" ht="56.25" x14ac:dyDescent="0.2">
      <c r="A1236" s="43" t="s">
        <v>144</v>
      </c>
      <c r="B1236" s="44" t="s">
        <v>1060</v>
      </c>
      <c r="C1236" s="45" t="s">
        <v>5</v>
      </c>
      <c r="D1236" s="71">
        <v>14119900</v>
      </c>
      <c r="E1236" s="62"/>
      <c r="F1236" s="62">
        <v>15144700</v>
      </c>
      <c r="G1236" s="163">
        <f t="shared" si="556"/>
        <v>15144700</v>
      </c>
      <c r="H1236" s="163"/>
      <c r="I1236" s="69">
        <v>15144700</v>
      </c>
      <c r="J1236" s="164">
        <v>15144700</v>
      </c>
      <c r="K1236" s="164">
        <f t="shared" si="557"/>
        <v>0</v>
      </c>
      <c r="L1236" s="164">
        <f t="shared" si="558"/>
        <v>100</v>
      </c>
      <c r="M1236" s="164">
        <f t="shared" si="559"/>
        <v>1024800</v>
      </c>
      <c r="N1236" s="154">
        <f t="shared" si="560"/>
        <v>107.25784176941764</v>
      </c>
    </row>
    <row r="1237" spans="1:14" s="38" customFormat="1" ht="18" customHeight="1" x14ac:dyDescent="0.2">
      <c r="A1237" s="53" t="s">
        <v>1061</v>
      </c>
      <c r="B1237" s="37" t="s">
        <v>1062</v>
      </c>
      <c r="C1237" s="35" t="s">
        <v>5</v>
      </c>
      <c r="D1237" s="161">
        <f t="shared" ref="D1237:F1240" si="565">D1238</f>
        <v>57983140.299999997</v>
      </c>
      <c r="E1237" s="158">
        <f>E1238</f>
        <v>59583950</v>
      </c>
      <c r="F1237" s="161">
        <f t="shared" si="565"/>
        <v>59583950</v>
      </c>
      <c r="G1237" s="158">
        <f t="shared" si="556"/>
        <v>0</v>
      </c>
      <c r="H1237" s="158">
        <f t="shared" si="561"/>
        <v>100</v>
      </c>
      <c r="I1237" s="161">
        <f t="shared" ref="I1237:I1238" si="566">I1238</f>
        <v>59583950</v>
      </c>
      <c r="J1237" s="161">
        <f t="shared" ref="I1237:J1241" si="567">J1238</f>
        <v>59583950</v>
      </c>
      <c r="K1237" s="159">
        <f t="shared" si="557"/>
        <v>0</v>
      </c>
      <c r="L1237" s="159">
        <f t="shared" si="558"/>
        <v>100</v>
      </c>
      <c r="M1237" s="159">
        <f t="shared" si="559"/>
        <v>1600809.700000003</v>
      </c>
      <c r="N1237" s="155">
        <f t="shared" si="560"/>
        <v>102.76081925145404</v>
      </c>
    </row>
    <row r="1238" spans="1:14" s="42" customFormat="1" ht="33.75" x14ac:dyDescent="0.2">
      <c r="A1238" s="39" t="s">
        <v>1063</v>
      </c>
      <c r="B1238" s="40" t="s">
        <v>1064</v>
      </c>
      <c r="C1238" s="41" t="s">
        <v>5</v>
      </c>
      <c r="D1238" s="162">
        <f t="shared" si="565"/>
        <v>57983140.299999997</v>
      </c>
      <c r="E1238" s="163">
        <f>E1239</f>
        <v>59583950</v>
      </c>
      <c r="F1238" s="162">
        <f t="shared" si="565"/>
        <v>59583950</v>
      </c>
      <c r="G1238" s="163">
        <f t="shared" si="556"/>
        <v>0</v>
      </c>
      <c r="H1238" s="163">
        <f t="shared" si="561"/>
        <v>100</v>
      </c>
      <c r="I1238" s="162">
        <f t="shared" si="566"/>
        <v>59583950</v>
      </c>
      <c r="J1238" s="162">
        <f t="shared" si="567"/>
        <v>59583950</v>
      </c>
      <c r="K1238" s="164">
        <f t="shared" si="557"/>
        <v>0</v>
      </c>
      <c r="L1238" s="164">
        <f t="shared" si="558"/>
        <v>100</v>
      </c>
      <c r="M1238" s="164">
        <f t="shared" si="559"/>
        <v>1600809.700000003</v>
      </c>
      <c r="N1238" s="154">
        <f t="shared" si="560"/>
        <v>102.76081925145404</v>
      </c>
    </row>
    <row r="1239" spans="1:14" s="42" customFormat="1" ht="22.5" x14ac:dyDescent="0.2">
      <c r="A1239" s="39" t="s">
        <v>142</v>
      </c>
      <c r="B1239" s="40" t="s">
        <v>1065</v>
      </c>
      <c r="C1239" s="41" t="s">
        <v>5</v>
      </c>
      <c r="D1239" s="162">
        <f t="shared" si="565"/>
        <v>57983140.299999997</v>
      </c>
      <c r="E1239" s="163">
        <v>59583950</v>
      </c>
      <c r="F1239" s="162">
        <f t="shared" si="565"/>
        <v>59583950</v>
      </c>
      <c r="G1239" s="163">
        <f t="shared" si="556"/>
        <v>0</v>
      </c>
      <c r="H1239" s="163">
        <f t="shared" si="561"/>
        <v>100</v>
      </c>
      <c r="I1239" s="162">
        <f t="shared" si="567"/>
        <v>59583950</v>
      </c>
      <c r="J1239" s="162">
        <f t="shared" si="567"/>
        <v>59583950</v>
      </c>
      <c r="K1239" s="164">
        <f t="shared" si="557"/>
        <v>0</v>
      </c>
      <c r="L1239" s="164">
        <f t="shared" si="558"/>
        <v>100</v>
      </c>
      <c r="M1239" s="164">
        <f t="shared" si="559"/>
        <v>1600809.700000003</v>
      </c>
      <c r="N1239" s="154">
        <f t="shared" si="560"/>
        <v>102.76081925145404</v>
      </c>
    </row>
    <row r="1240" spans="1:14" s="42" customFormat="1" x14ac:dyDescent="0.2">
      <c r="A1240" s="39" t="s">
        <v>13</v>
      </c>
      <c r="B1240" s="40" t="s">
        <v>1066</v>
      </c>
      <c r="C1240" s="41" t="s">
        <v>5</v>
      </c>
      <c r="D1240" s="162">
        <f t="shared" si="565"/>
        <v>57983140.299999997</v>
      </c>
      <c r="E1240" s="163">
        <f>E1241</f>
        <v>0</v>
      </c>
      <c r="F1240" s="162">
        <f t="shared" si="565"/>
        <v>59583950</v>
      </c>
      <c r="G1240" s="163">
        <f t="shared" si="556"/>
        <v>59583950</v>
      </c>
      <c r="H1240" s="163"/>
      <c r="I1240" s="162">
        <f t="shared" si="567"/>
        <v>59583950</v>
      </c>
      <c r="J1240" s="162">
        <f t="shared" si="567"/>
        <v>59583950</v>
      </c>
      <c r="K1240" s="164">
        <f t="shared" si="557"/>
        <v>0</v>
      </c>
      <c r="L1240" s="164">
        <f t="shared" si="558"/>
        <v>100</v>
      </c>
      <c r="M1240" s="164">
        <f t="shared" si="559"/>
        <v>1600809.700000003</v>
      </c>
      <c r="N1240" s="154">
        <f t="shared" si="560"/>
        <v>102.76081925145404</v>
      </c>
    </row>
    <row r="1241" spans="1:14" s="42" customFormat="1" ht="22.5" x14ac:dyDescent="0.2">
      <c r="A1241" s="39" t="s">
        <v>143</v>
      </c>
      <c r="B1241" s="40" t="s">
        <v>1067</v>
      </c>
      <c r="C1241" s="41" t="s">
        <v>5</v>
      </c>
      <c r="D1241" s="162">
        <f>D1242</f>
        <v>57983140.299999997</v>
      </c>
      <c r="E1241" s="163">
        <f>E1242</f>
        <v>0</v>
      </c>
      <c r="F1241" s="162">
        <f>F1242</f>
        <v>59583950</v>
      </c>
      <c r="G1241" s="163">
        <f t="shared" si="556"/>
        <v>59583950</v>
      </c>
      <c r="H1241" s="163"/>
      <c r="I1241" s="162">
        <f t="shared" si="567"/>
        <v>59583950</v>
      </c>
      <c r="J1241" s="162">
        <f t="shared" si="567"/>
        <v>59583950</v>
      </c>
      <c r="K1241" s="164">
        <f t="shared" si="557"/>
        <v>0</v>
      </c>
      <c r="L1241" s="164">
        <f t="shared" si="558"/>
        <v>100</v>
      </c>
      <c r="M1241" s="164">
        <f t="shared" si="559"/>
        <v>1600809.700000003</v>
      </c>
      <c r="N1241" s="154">
        <f t="shared" si="560"/>
        <v>102.76081925145404</v>
      </c>
    </row>
    <row r="1242" spans="1:14" s="46" customFormat="1" ht="56.25" x14ac:dyDescent="0.2">
      <c r="A1242" s="43" t="s">
        <v>144</v>
      </c>
      <c r="B1242" s="44" t="s">
        <v>1068</v>
      </c>
      <c r="C1242" s="45" t="s">
        <v>5</v>
      </c>
      <c r="D1242" s="71">
        <v>57983140.299999997</v>
      </c>
      <c r="E1242" s="62"/>
      <c r="F1242" s="62">
        <v>59583950</v>
      </c>
      <c r="G1242" s="62">
        <f t="shared" si="556"/>
        <v>59583950</v>
      </c>
      <c r="H1242" s="62"/>
      <c r="I1242" s="69">
        <v>59583950</v>
      </c>
      <c r="J1242" s="69">
        <v>59583950</v>
      </c>
      <c r="K1242" s="69">
        <f t="shared" si="557"/>
        <v>0</v>
      </c>
      <c r="L1242" s="69">
        <f t="shared" si="558"/>
        <v>100</v>
      </c>
      <c r="M1242" s="69">
        <f t="shared" si="559"/>
        <v>1600809.700000003</v>
      </c>
      <c r="N1242" s="190">
        <f t="shared" si="560"/>
        <v>102.76081925145404</v>
      </c>
    </row>
    <row r="1243" spans="1:14" s="38" customFormat="1" ht="48" x14ac:dyDescent="0.2">
      <c r="A1243" s="53" t="s">
        <v>1069</v>
      </c>
      <c r="B1243" s="37" t="s">
        <v>1070</v>
      </c>
      <c r="C1243" s="35" t="s">
        <v>5</v>
      </c>
      <c r="D1243" s="161">
        <f t="shared" ref="D1243:D1247" si="568">D1244</f>
        <v>109000</v>
      </c>
      <c r="E1243" s="158">
        <f>E1244</f>
        <v>0</v>
      </c>
      <c r="F1243" s="158"/>
      <c r="G1243" s="158">
        <f t="shared" si="556"/>
        <v>0</v>
      </c>
      <c r="H1243" s="158"/>
      <c r="I1243" s="158"/>
      <c r="J1243" s="159"/>
      <c r="K1243" s="159">
        <f t="shared" si="557"/>
        <v>0</v>
      </c>
      <c r="L1243" s="159"/>
      <c r="M1243" s="159">
        <f t="shared" si="559"/>
        <v>-109000</v>
      </c>
      <c r="N1243" s="155">
        <f t="shared" si="560"/>
        <v>0</v>
      </c>
    </row>
    <row r="1244" spans="1:14" s="48" customFormat="1" ht="146.25" customHeight="1" x14ac:dyDescent="0.2">
      <c r="A1244" s="47" t="s">
        <v>1071</v>
      </c>
      <c r="B1244" s="37" t="s">
        <v>1072</v>
      </c>
      <c r="C1244" s="35" t="s">
        <v>5</v>
      </c>
      <c r="D1244" s="161">
        <f t="shared" si="568"/>
        <v>109000</v>
      </c>
      <c r="E1244" s="158">
        <f>E1245</f>
        <v>0</v>
      </c>
      <c r="F1244" s="158"/>
      <c r="G1244" s="158">
        <f t="shared" si="556"/>
        <v>0</v>
      </c>
      <c r="H1244" s="158"/>
      <c r="I1244" s="158"/>
      <c r="J1244" s="159"/>
      <c r="K1244" s="159">
        <f t="shared" si="557"/>
        <v>0</v>
      </c>
      <c r="L1244" s="159"/>
      <c r="M1244" s="159">
        <f t="shared" si="559"/>
        <v>-109000</v>
      </c>
      <c r="N1244" s="155">
        <f t="shared" si="560"/>
        <v>0</v>
      </c>
    </row>
    <row r="1245" spans="1:14" s="42" customFormat="1" x14ac:dyDescent="0.2">
      <c r="A1245" s="39" t="s">
        <v>288</v>
      </c>
      <c r="B1245" s="40" t="s">
        <v>1073</v>
      </c>
      <c r="C1245" s="41" t="s">
        <v>5</v>
      </c>
      <c r="D1245" s="162">
        <f t="shared" si="568"/>
        <v>109000</v>
      </c>
      <c r="E1245" s="163">
        <f>E1246</f>
        <v>0</v>
      </c>
      <c r="F1245" s="163"/>
      <c r="G1245" s="158">
        <f t="shared" si="556"/>
        <v>0</v>
      </c>
      <c r="H1245" s="158"/>
      <c r="I1245" s="163"/>
      <c r="J1245" s="164"/>
      <c r="K1245" s="164">
        <f t="shared" si="557"/>
        <v>0</v>
      </c>
      <c r="L1245" s="164"/>
      <c r="M1245" s="164">
        <f t="shared" si="559"/>
        <v>-109000</v>
      </c>
      <c r="N1245" s="154">
        <f t="shared" si="560"/>
        <v>0</v>
      </c>
    </row>
    <row r="1246" spans="1:14" s="42" customFormat="1" x14ac:dyDescent="0.2">
      <c r="A1246" s="39" t="s">
        <v>13</v>
      </c>
      <c r="B1246" s="40" t="s">
        <v>1074</v>
      </c>
      <c r="C1246" s="41" t="s">
        <v>5</v>
      </c>
      <c r="D1246" s="162">
        <f t="shared" si="568"/>
        <v>109000</v>
      </c>
      <c r="E1246" s="163">
        <f>E1247</f>
        <v>0</v>
      </c>
      <c r="F1246" s="163"/>
      <c r="G1246" s="158">
        <f t="shared" si="556"/>
        <v>0</v>
      </c>
      <c r="H1246" s="158"/>
      <c r="I1246" s="163"/>
      <c r="J1246" s="164"/>
      <c r="K1246" s="164">
        <f t="shared" si="557"/>
        <v>0</v>
      </c>
      <c r="L1246" s="164"/>
      <c r="M1246" s="164">
        <f t="shared" si="559"/>
        <v>-109000</v>
      </c>
      <c r="N1246" s="154">
        <f t="shared" si="560"/>
        <v>0</v>
      </c>
    </row>
    <row r="1247" spans="1:14" s="42" customFormat="1" ht="22.5" x14ac:dyDescent="0.2">
      <c r="A1247" s="39" t="s">
        <v>143</v>
      </c>
      <c r="B1247" s="40" t="s">
        <v>1075</v>
      </c>
      <c r="C1247" s="41" t="s">
        <v>5</v>
      </c>
      <c r="D1247" s="162">
        <f t="shared" si="568"/>
        <v>109000</v>
      </c>
      <c r="E1247" s="163">
        <f>E1248</f>
        <v>0</v>
      </c>
      <c r="F1247" s="163"/>
      <c r="G1247" s="158">
        <f t="shared" si="556"/>
        <v>0</v>
      </c>
      <c r="H1247" s="158"/>
      <c r="I1247" s="163"/>
      <c r="J1247" s="164"/>
      <c r="K1247" s="164">
        <f t="shared" si="557"/>
        <v>0</v>
      </c>
      <c r="L1247" s="164"/>
      <c r="M1247" s="164">
        <f t="shared" si="559"/>
        <v>-109000</v>
      </c>
      <c r="N1247" s="154">
        <f t="shared" si="560"/>
        <v>0</v>
      </c>
    </row>
    <row r="1248" spans="1:14" s="46" customFormat="1" ht="57" thickBot="1" x14ac:dyDescent="0.25">
      <c r="A1248" s="43" t="s">
        <v>144</v>
      </c>
      <c r="B1248" s="44" t="s">
        <v>1076</v>
      </c>
      <c r="C1248" s="45" t="s">
        <v>5</v>
      </c>
      <c r="D1248" s="71">
        <v>109000</v>
      </c>
      <c r="E1248" s="62"/>
      <c r="F1248" s="62"/>
      <c r="G1248" s="165">
        <f t="shared" si="556"/>
        <v>0</v>
      </c>
      <c r="H1248" s="165"/>
      <c r="I1248" s="69"/>
      <c r="J1248" s="69"/>
      <c r="K1248" s="69">
        <f t="shared" si="557"/>
        <v>0</v>
      </c>
      <c r="L1248" s="69"/>
      <c r="M1248" s="69">
        <f t="shared" si="559"/>
        <v>-109000</v>
      </c>
      <c r="N1248" s="190">
        <f t="shared" si="560"/>
        <v>0</v>
      </c>
    </row>
    <row r="1249" spans="1:17" s="64" customFormat="1" x14ac:dyDescent="0.2">
      <c r="B1249" s="65"/>
      <c r="C1249" s="65"/>
      <c r="D1249" s="172"/>
      <c r="E1249" s="172"/>
      <c r="F1249" s="172"/>
      <c r="G1249" s="172"/>
      <c r="H1249" s="172"/>
      <c r="I1249" s="173"/>
      <c r="J1249" s="173"/>
      <c r="K1249" s="173"/>
      <c r="L1249" s="173"/>
      <c r="M1249" s="173"/>
      <c r="N1249" s="174"/>
      <c r="O1249" s="66"/>
      <c r="P1249" s="66"/>
      <c r="Q1249" s="66"/>
    </row>
    <row r="1250" spans="1:17" s="64" customFormat="1" x14ac:dyDescent="0.2">
      <c r="A1250" s="67"/>
      <c r="B1250" s="67"/>
      <c r="C1250" s="68"/>
      <c r="D1250" s="174"/>
      <c r="E1250" s="174"/>
      <c r="F1250" s="174"/>
      <c r="G1250" s="174"/>
      <c r="H1250" s="174"/>
      <c r="I1250" s="174"/>
      <c r="J1250" s="174"/>
      <c r="K1250" s="174"/>
      <c r="L1250" s="174"/>
      <c r="M1250" s="174"/>
      <c r="N1250" s="175"/>
    </row>
    <row r="1253" spans="1:17" s="208" customFormat="1" ht="15.75" x14ac:dyDescent="0.25">
      <c r="A1253" s="206" t="s">
        <v>1488</v>
      </c>
      <c r="B1253" s="206"/>
      <c r="C1253" s="207"/>
      <c r="D1253" s="207"/>
      <c r="E1253" s="207"/>
      <c r="F1253" s="207"/>
      <c r="G1253" s="207"/>
      <c r="H1253" s="207"/>
      <c r="I1253" s="207"/>
      <c r="J1253" s="207"/>
      <c r="K1253" s="207"/>
      <c r="L1253" s="207"/>
      <c r="M1253" s="207"/>
      <c r="N1253" s="207"/>
    </row>
    <row r="1254" spans="1:17" s="208" customFormat="1" ht="15.75" x14ac:dyDescent="0.25">
      <c r="A1254" s="270" t="s">
        <v>1489</v>
      </c>
      <c r="B1254" s="270"/>
      <c r="C1254" s="270"/>
      <c r="D1254" s="270"/>
      <c r="E1254" s="207"/>
      <c r="F1254" s="207"/>
      <c r="G1254" s="207"/>
      <c r="H1254" s="207"/>
      <c r="I1254" s="207"/>
      <c r="J1254" s="207"/>
      <c r="K1254" s="207"/>
      <c r="L1254" s="271" t="s">
        <v>1490</v>
      </c>
      <c r="M1254" s="271"/>
      <c r="N1254" s="271"/>
    </row>
    <row r="1255" spans="1:17" s="208" customFormat="1" ht="15.75" x14ac:dyDescent="0.25">
      <c r="A1255" s="206"/>
      <c r="B1255" s="272"/>
      <c r="C1255" s="272"/>
      <c r="D1255" s="272"/>
      <c r="E1255" s="207"/>
      <c r="F1255" s="207"/>
      <c r="G1255" s="207"/>
      <c r="H1255" s="207"/>
      <c r="I1255" s="207"/>
      <c r="J1255" s="207"/>
      <c r="K1255" s="207"/>
      <c r="L1255" s="207"/>
      <c r="M1255" s="207"/>
      <c r="N1255" s="207"/>
    </row>
    <row r="1256" spans="1:17" s="208" customFormat="1" ht="15.75" x14ac:dyDescent="0.25">
      <c r="A1256" s="206" t="s">
        <v>1491</v>
      </c>
      <c r="B1256" s="272"/>
      <c r="C1256" s="272"/>
      <c r="D1256" s="272"/>
      <c r="E1256" s="207"/>
      <c r="F1256" s="207"/>
      <c r="G1256" s="207"/>
      <c r="H1256" s="207"/>
      <c r="I1256" s="207"/>
      <c r="J1256" s="207"/>
      <c r="K1256" s="207"/>
      <c r="L1256" s="207"/>
      <c r="M1256" s="207"/>
      <c r="N1256" s="207"/>
    </row>
    <row r="1257" spans="1:17" s="208" customFormat="1" ht="15.75" x14ac:dyDescent="0.25">
      <c r="A1257" s="270" t="s">
        <v>1492</v>
      </c>
      <c r="B1257" s="270"/>
      <c r="C1257" s="270"/>
      <c r="D1257" s="209"/>
      <c r="E1257" s="207"/>
      <c r="F1257" s="207"/>
      <c r="G1257" s="207"/>
      <c r="H1257" s="207"/>
      <c r="I1257" s="207"/>
      <c r="J1257" s="207"/>
      <c r="K1257" s="207"/>
      <c r="L1257" s="207"/>
      <c r="M1257" s="273" t="s">
        <v>1493</v>
      </c>
      <c r="N1257" s="273"/>
    </row>
    <row r="1258" spans="1:17" x14ac:dyDescent="0.2">
      <c r="B1258" s="81"/>
      <c r="C1258" s="81"/>
      <c r="D1258" s="81"/>
    </row>
    <row r="1259" spans="1:17" x14ac:dyDescent="0.2">
      <c r="B1259" s="269"/>
      <c r="C1259" s="269"/>
      <c r="D1259" s="269"/>
    </row>
  </sheetData>
  <customSheetViews>
    <customSheetView guid="{CD788CB9-216B-4BA5-8530-07BBB50C4BE2}" scale="106" showPageBreaks="1" showGridLines="0" zeroValues="0" hiddenColumns="1" topLeftCell="A88">
      <selection activeCell="O10" sqref="O10"/>
      <pageMargins left="0.78740157480314965" right="0.59055118110236227" top="0.78740157480314965" bottom="0.59055118110236227" header="0" footer="0"/>
      <pageSetup paperSize="8" scale="110" pageOrder="overThenDown" orientation="landscape" verticalDpi="300" r:id="rId1"/>
      <headerFooter alignWithMargins="0"/>
    </customSheetView>
  </customSheetViews>
  <mergeCells count="23">
    <mergeCell ref="K1:L1"/>
    <mergeCell ref="A1254:D1254"/>
    <mergeCell ref="L1254:N1254"/>
    <mergeCell ref="A1257:C1257"/>
    <mergeCell ref="M1257:N1257"/>
    <mergeCell ref="M6:N8"/>
    <mergeCell ref="K5:N5"/>
    <mergeCell ref="A5:A9"/>
    <mergeCell ref="K6:L8"/>
    <mergeCell ref="B1259:D1259"/>
    <mergeCell ref="G5:H5"/>
    <mergeCell ref="I5:J5"/>
    <mergeCell ref="E5:F5"/>
    <mergeCell ref="B1255:D1255"/>
    <mergeCell ref="B1256:D1256"/>
    <mergeCell ref="B5:B9"/>
    <mergeCell ref="D5:D9"/>
    <mergeCell ref="E6:E9"/>
    <mergeCell ref="F6:F9"/>
    <mergeCell ref="G6:G9"/>
    <mergeCell ref="H7:H9"/>
    <mergeCell ref="I6:I9"/>
    <mergeCell ref="J6:J9"/>
  </mergeCells>
  <printOptions gridLinesSet="0"/>
  <pageMargins left="0.59055118110236227" right="0.19685039370078741" top="0.39370078740157483" bottom="0.19685039370078741" header="0" footer="0"/>
  <pageSetup paperSize="8" scale="80" pageOrder="overThenDown" orientation="landscape" verticalDpi="300" r:id="rId2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A25"/>
  <sheetViews>
    <sheetView showGridLines="0" showZeros="0" zoomScaleNormal="100" zoomScaleSheetLayoutView="70" workbookViewId="0">
      <selection activeCell="E12" sqref="E12"/>
    </sheetView>
  </sheetViews>
  <sheetFormatPr defaultRowHeight="12.75" x14ac:dyDescent="0.2"/>
  <cols>
    <col min="1" max="1" width="20.42578125" style="13" customWidth="1"/>
    <col min="2" max="2" width="4.5703125" style="13" customWidth="1"/>
    <col min="3" max="3" width="20.140625" style="13" customWidth="1"/>
    <col min="4" max="5" width="14.140625" style="14" customWidth="1"/>
    <col min="6" max="7" width="12.5703125" style="14" customWidth="1"/>
    <col min="8" max="8" width="10" style="14" customWidth="1"/>
    <col min="9" max="9" width="13.85546875" style="14" customWidth="1"/>
    <col min="10" max="10" width="11.42578125" style="14" customWidth="1"/>
    <col min="11" max="11" width="13.5703125" style="14" customWidth="1"/>
    <col min="12" max="12" width="10.42578125" style="14" customWidth="1"/>
    <col min="13" max="13" width="11.5703125" style="14" customWidth="1"/>
    <col min="14" max="15" width="14.140625" style="14" customWidth="1"/>
    <col min="16" max="17" width="11.7109375" style="14" customWidth="1"/>
    <col min="18" max="18" width="10.28515625" style="14" customWidth="1"/>
    <col min="19" max="19" width="14" style="14" customWidth="1"/>
    <col min="20" max="20" width="12" style="14" customWidth="1"/>
    <col min="21" max="21" width="13.28515625" style="14" customWidth="1"/>
    <col min="22" max="22" width="10.28515625" style="14" customWidth="1"/>
    <col min="23" max="23" width="12.42578125" style="14" customWidth="1"/>
    <col min="24" max="16384" width="9.140625" style="4"/>
  </cols>
  <sheetData>
    <row r="1" spans="1:27" customFormat="1" ht="10.5" customHeight="1" x14ac:dyDescent="0.2">
      <c r="A1" s="22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7" ht="14.25" x14ac:dyDescent="0.2">
      <c r="A2" s="23"/>
      <c r="B2" s="10"/>
      <c r="C2" s="7"/>
      <c r="D2" s="11"/>
      <c r="E2" s="33"/>
      <c r="F2" s="11"/>
      <c r="G2" s="11"/>
      <c r="H2" s="11"/>
      <c r="I2" s="16"/>
      <c r="J2" s="16"/>
      <c r="K2" s="16"/>
      <c r="L2" s="11"/>
      <c r="M2" s="11"/>
      <c r="N2" s="11"/>
      <c r="O2" s="11"/>
      <c r="P2" s="11"/>
      <c r="Q2" s="11"/>
      <c r="R2" s="11"/>
      <c r="S2" s="11"/>
      <c r="T2" s="11"/>
      <c r="U2" s="7"/>
      <c r="V2" s="7"/>
      <c r="W2" s="16"/>
    </row>
    <row r="3" spans="1:27" ht="15" x14ac:dyDescent="0.25">
      <c r="A3" s="4"/>
      <c r="B3" s="25"/>
      <c r="C3" s="25"/>
      <c r="D3" s="26"/>
      <c r="E3" s="26"/>
      <c r="F3" s="26"/>
      <c r="G3" s="26"/>
      <c r="H3" s="12"/>
      <c r="I3" s="16"/>
      <c r="J3" s="16"/>
      <c r="K3" s="16"/>
      <c r="L3" s="18"/>
      <c r="M3" s="21"/>
      <c r="N3" s="19"/>
      <c r="O3" s="19"/>
      <c r="P3" s="19"/>
      <c r="Q3" s="19"/>
      <c r="R3" s="19"/>
      <c r="S3" s="19"/>
      <c r="T3" s="19"/>
      <c r="U3" s="21"/>
      <c r="V3" s="12"/>
      <c r="W3" s="16"/>
    </row>
    <row r="4" spans="1:27" ht="15.75" customHeight="1" x14ac:dyDescent="0.25">
      <c r="A4" s="3"/>
      <c r="B4" s="5"/>
      <c r="C4" s="6"/>
      <c r="D4" s="12"/>
      <c r="E4" s="12"/>
      <c r="F4" s="12"/>
      <c r="G4" s="12"/>
      <c r="H4" s="12"/>
      <c r="I4" s="11"/>
      <c r="J4" s="18"/>
      <c r="K4" s="18"/>
      <c r="L4" s="18"/>
      <c r="M4" s="19"/>
      <c r="N4" s="21"/>
      <c r="O4" s="21"/>
      <c r="P4" s="20"/>
      <c r="Q4" s="20"/>
      <c r="R4" s="19"/>
      <c r="S4" s="19"/>
      <c r="T4" s="19"/>
      <c r="U4" s="21"/>
      <c r="V4" s="12"/>
      <c r="W4" s="7"/>
    </row>
    <row r="5" spans="1:27" ht="12.75" customHeight="1" x14ac:dyDescent="0.2">
      <c r="A5" s="24"/>
      <c r="B5" s="5"/>
      <c r="C5" s="6"/>
      <c r="D5" s="12"/>
      <c r="E5" s="32"/>
      <c r="F5" s="12"/>
      <c r="G5" s="12"/>
      <c r="H5" s="12"/>
      <c r="I5" s="12"/>
      <c r="J5" s="18"/>
      <c r="K5" s="18"/>
      <c r="L5" s="18"/>
      <c r="M5" s="12"/>
      <c r="N5" s="18"/>
      <c r="O5" s="18"/>
      <c r="P5" s="12"/>
      <c r="Q5" s="12"/>
      <c r="R5" s="12"/>
      <c r="S5" s="12"/>
      <c r="T5" s="12"/>
      <c r="U5" s="12"/>
      <c r="V5" s="12"/>
      <c r="W5" s="12"/>
    </row>
    <row r="6" spans="1:27" x14ac:dyDescent="0.2">
      <c r="A6" s="5"/>
      <c r="B6" s="25"/>
      <c r="C6" s="25"/>
      <c r="D6" s="26"/>
      <c r="E6" s="26"/>
      <c r="F6" s="26"/>
      <c r="G6" s="26"/>
      <c r="H6" s="12"/>
      <c r="I6" s="12"/>
      <c r="J6" s="18"/>
      <c r="K6" s="18"/>
      <c r="L6" s="18"/>
      <c r="M6" s="27"/>
      <c r="N6" s="27"/>
      <c r="O6" s="27"/>
      <c r="P6" s="27"/>
      <c r="Q6" s="27"/>
      <c r="R6" s="27"/>
      <c r="S6" s="27"/>
      <c r="T6" s="27"/>
      <c r="U6" s="12"/>
      <c r="V6" s="12"/>
      <c r="W6" s="12"/>
    </row>
    <row r="7" spans="1:27" ht="14.25" x14ac:dyDescent="0.2">
      <c r="A7" s="24"/>
      <c r="B7" s="5"/>
      <c r="C7" s="6"/>
      <c r="D7" s="12"/>
      <c r="E7" s="12"/>
      <c r="F7" s="12"/>
      <c r="G7" s="12"/>
      <c r="H7" s="12"/>
      <c r="I7" s="12"/>
      <c r="J7" s="18"/>
      <c r="K7" s="18"/>
      <c r="L7" s="18"/>
      <c r="M7" s="27"/>
      <c r="N7" s="27"/>
      <c r="O7" s="27"/>
      <c r="P7" s="27"/>
      <c r="Q7" s="27"/>
      <c r="R7" s="27"/>
      <c r="S7" s="27"/>
      <c r="T7" s="27"/>
      <c r="U7" s="12"/>
      <c r="V7" s="12"/>
      <c r="W7" s="12"/>
    </row>
    <row r="8" spans="1:27" ht="51.75" customHeight="1" x14ac:dyDescent="0.2">
      <c r="A8" s="5"/>
      <c r="B8" s="25"/>
      <c r="C8" s="25"/>
      <c r="D8" s="26"/>
      <c r="E8" s="26"/>
      <c r="F8" s="26"/>
      <c r="G8" s="26"/>
      <c r="H8" s="12"/>
      <c r="I8" s="12"/>
      <c r="J8" s="18"/>
      <c r="K8" s="18"/>
      <c r="L8" s="18"/>
      <c r="M8" s="27"/>
      <c r="N8" s="27"/>
      <c r="O8" s="27"/>
      <c r="P8" s="28"/>
      <c r="Q8" s="28"/>
      <c r="R8" s="28"/>
      <c r="S8" s="28"/>
      <c r="T8" s="28"/>
      <c r="U8" s="8"/>
      <c r="V8" s="8"/>
      <c r="W8" s="12"/>
    </row>
    <row r="9" spans="1:27" ht="19.5" customHeight="1" x14ac:dyDescent="0.2">
      <c r="A9" s="5"/>
      <c r="B9" s="17"/>
      <c r="C9" s="4"/>
      <c r="D9" s="6"/>
      <c r="E9" s="6"/>
      <c r="F9" s="12"/>
      <c r="G9" s="12"/>
      <c r="H9" s="12"/>
      <c r="I9" s="12"/>
      <c r="J9" s="18"/>
      <c r="K9" s="18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</row>
    <row r="10" spans="1:27" ht="39.75" customHeight="1" x14ac:dyDescent="0.2"/>
    <row r="12" spans="1:27" ht="11.25" customHeight="1" x14ac:dyDescent="0.2"/>
    <row r="13" spans="1:27" ht="24.75" customHeight="1" x14ac:dyDescent="0.2"/>
    <row r="14" spans="1:27" ht="12" customHeight="1" x14ac:dyDescent="0.2"/>
    <row r="15" spans="1:27" ht="15" customHeight="1" x14ac:dyDescent="0.2"/>
    <row r="16" spans="1:27" s="29" customFormat="1" x14ac:dyDescent="0.2">
      <c r="A16" s="13"/>
      <c r="B16" s="13"/>
      <c r="C16" s="1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30"/>
      <c r="Y16" s="30"/>
      <c r="Z16" s="30"/>
      <c r="AA16" s="30"/>
    </row>
    <row r="17" spans="1:23" s="16" customFormat="1" ht="15.95" customHeight="1" x14ac:dyDescent="0.2">
      <c r="A17" s="13"/>
      <c r="B17" s="13"/>
      <c r="C17" s="1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s="16" customFormat="1" ht="60" customHeight="1" x14ac:dyDescent="0.2">
      <c r="A18" s="13"/>
      <c r="B18" s="13"/>
      <c r="C18" s="1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s="16" customFormat="1" ht="15.95" customHeight="1" x14ac:dyDescent="0.2">
      <c r="A19" s="13"/>
      <c r="B19" s="13"/>
      <c r="C19" s="13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1:23" ht="14.25" customHeight="1" x14ac:dyDescent="0.2"/>
    <row r="21" spans="1:23" ht="27" customHeight="1" x14ac:dyDescent="0.2"/>
    <row r="22" spans="1:23" ht="10.5" customHeight="1" x14ac:dyDescent="0.2"/>
    <row r="24" spans="1:23" ht="10.5" customHeight="1" x14ac:dyDescent="0.2"/>
    <row r="25" spans="1:23" ht="15.75" customHeight="1" x14ac:dyDescent="0.2"/>
  </sheetData>
  <customSheetViews>
    <customSheetView guid="{CD788CB9-216B-4BA5-8530-07BBB50C4BE2}" showPageBreaks="1" showGridLines="0" zeroValues="0" topLeftCell="A10">
      <pageMargins left="0.78740157480314965" right="0.59055118110236227" top="0.78740157480314965" bottom="0.59055118110236227" header="0" footer="0"/>
      <pageSetup paperSize="8" scale="55" pageOrder="overThenDown" orientation="landscape" verticalDpi="300" r:id="rId1"/>
      <headerFooter alignWithMargins="0"/>
    </customSheetView>
  </customSheetViews>
  <printOptions gridLinesSet="0"/>
  <pageMargins left="0.78740157480314965" right="0.59055118110236227" top="0.78740157480314965" bottom="0.59055118110236227" header="0" footer="0"/>
  <pageSetup paperSize="8" scale="55" pageOrder="overThenDown" orientation="landscape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№  5 2014 год</vt:lpstr>
      <vt:lpstr>Приложение № 6 2014 год</vt:lpstr>
      <vt:lpstr>Приложение 5</vt:lpstr>
      <vt:lpstr>Припложение 4</vt:lpstr>
      <vt:lpstr>Источники</vt:lpstr>
      <vt:lpstr>Источники!Заголовки_для_печати</vt:lpstr>
      <vt:lpstr>'Приложение №  5 2014 год'!Заголовки_для_печати</vt:lpstr>
      <vt:lpstr>'Припложение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2015-04-17T01:18:25Z</cp:lastPrinted>
  <dcterms:created xsi:type="dcterms:W3CDTF">1999-06-18T11:49:53Z</dcterms:created>
  <dcterms:modified xsi:type="dcterms:W3CDTF">2015-04-17T01:19:14Z</dcterms:modified>
</cp:coreProperties>
</file>